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29a266c63bddbe24/Počítač/výzva/"/>
    </mc:Choice>
  </mc:AlternateContent>
  <xr:revisionPtr revIDLastSave="1" documentId="13_ncr:1_{E7E9F4ED-0812-44A8-9856-88B298CAFBBF}" xr6:coauthVersionLast="47" xr6:coauthVersionMax="47" xr10:uidLastSave="{A308CBBA-F58F-4478-9FDC-48D371C49CA9}"/>
  <bookViews>
    <workbookView xWindow="-120" yWindow="-120" windowWidth="29040" windowHeight="15720" activeTab="1" xr2:uid="{00000000-000D-0000-FFFF-FFFF00000000}"/>
  </bookViews>
  <sheets>
    <sheet name="Zhrnutie exportu" sheetId="1" r:id="rId1"/>
    <sheet name="Kryci_list 5835" sheetId="2" r:id="rId2"/>
    <sheet name="Rekap 5835" sheetId="3" r:id="rId3"/>
    <sheet name="SO 5835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34" i="4" l="1" a="1"/>
  <c r="Z134" i="4" s="1"/>
  <c r="Y134" i="4" a="1"/>
  <c r="Y134" i="4" s="1"/>
  <c r="M131" i="4" a="1"/>
  <c r="M131" i="4" s="1"/>
  <c r="S130" i="4" a="1"/>
  <c r="S130" i="4" s="1"/>
  <c r="L130" i="4" a="1"/>
  <c r="L130" i="4" s="1"/>
  <c r="K130" i="4" a="1"/>
  <c r="K130" i="4" s="1"/>
  <c r="J130" i="4" a="1"/>
  <c r="J130" i="4" s="1"/>
  <c r="I130" i="4" a="1"/>
  <c r="I130" i="4" s="1"/>
  <c r="S129" i="4" a="1"/>
  <c r="S129" i="4" s="1"/>
  <c r="L129" i="4" a="1"/>
  <c r="L129" i="4" s="1"/>
  <c r="K129" i="4" a="1"/>
  <c r="K129" i="4" s="1"/>
  <c r="J129" i="4" a="1"/>
  <c r="J129" i="4" s="1"/>
  <c r="I129" i="4" a="1"/>
  <c r="I129" i="4" s="1"/>
  <c r="V128" i="4" a="1"/>
  <c r="V128" i="4" s="1"/>
  <c r="S128" i="4" a="1"/>
  <c r="S128" i="4" s="1"/>
  <c r="L128" i="4" a="1"/>
  <c r="L128" i="4" s="1"/>
  <c r="K128" i="4" a="1"/>
  <c r="K128" i="4" s="1"/>
  <c r="J128" i="4" a="1"/>
  <c r="J128" i="4" s="1"/>
  <c r="I128" i="4" a="1"/>
  <c r="I128" i="4" s="1"/>
  <c r="V126" i="4" a="1"/>
  <c r="V126" i="4" s="1"/>
  <c r="S126" i="4" a="1"/>
  <c r="S126" i="4" s="1"/>
  <c r="L126" i="4" a="1"/>
  <c r="L126" i="4" s="1"/>
  <c r="K126" i="4" a="1"/>
  <c r="K126" i="4" s="1"/>
  <c r="J126" i="4" a="1"/>
  <c r="J126" i="4" s="1"/>
  <c r="I126" i="4" a="1"/>
  <c r="I126" i="4" s="1"/>
  <c r="V120" i="4" a="1"/>
  <c r="V120" i="4" s="1"/>
  <c r="M120" i="4" a="1"/>
  <c r="M120" i="4" s="1"/>
  <c r="L120" i="4" a="1"/>
  <c r="L120" i="4" s="1"/>
  <c r="I120" i="4" a="1"/>
  <c r="I120" i="4" s="1"/>
  <c r="H120" i="4" a="1"/>
  <c r="H120" i="4" s="1"/>
  <c r="S119" i="4" a="1"/>
  <c r="S119" i="4" s="1"/>
  <c r="S120" i="4" s="1" a="1"/>
  <c r="S120" i="4" s="1"/>
  <c r="E16" i="3" s="1" a="1"/>
  <c r="E16" i="3" s="1"/>
  <c r="L119" i="4" a="1"/>
  <c r="L119" i="4" s="1"/>
  <c r="K119" i="4" a="1"/>
  <c r="K119" i="4" s="1"/>
  <c r="J119" i="4" a="1"/>
  <c r="J119" i="4" s="1"/>
  <c r="I119" i="4" a="1"/>
  <c r="I119" i="4" s="1"/>
  <c r="H116" i="4" a="1"/>
  <c r="H116" i="4" s="1"/>
  <c r="S114" i="4" a="1"/>
  <c r="S114" i="4" s="1"/>
  <c r="L114" i="4" a="1"/>
  <c r="L114" i="4" s="1"/>
  <c r="K114" i="4" a="1"/>
  <c r="K114" i="4" s="1"/>
  <c r="J114" i="4" a="1"/>
  <c r="J114" i="4" s="1"/>
  <c r="I114" i="4" a="1"/>
  <c r="I114" i="4" s="1"/>
  <c r="S113" i="4" a="1"/>
  <c r="S113" i="4" s="1"/>
  <c r="M113" i="4" a="1"/>
  <c r="M113" i="4" s="1"/>
  <c r="M116" i="4" s="1" a="1"/>
  <c r="M116" i="4" s="1"/>
  <c r="C15" i="3" s="1" a="1"/>
  <c r="C15" i="3" s="1"/>
  <c r="K113" i="4" a="1"/>
  <c r="K113" i="4" s="1"/>
  <c r="J113" i="4" a="1"/>
  <c r="J113" i="4" s="1"/>
  <c r="I113" i="4" a="1"/>
  <c r="I113" i="4" s="1"/>
  <c r="S112" i="4" a="1"/>
  <c r="S112" i="4" s="1"/>
  <c r="L112" i="4" a="1"/>
  <c r="L112" i="4" s="1"/>
  <c r="K112" i="4" a="1"/>
  <c r="K112" i="4" s="1"/>
  <c r="J112" i="4" a="1"/>
  <c r="J112" i="4" s="1"/>
  <c r="I112" i="4" a="1"/>
  <c r="I112" i="4" s="1"/>
  <c r="S111" i="4" a="1"/>
  <c r="S111" i="4" s="1"/>
  <c r="L111" i="4" a="1"/>
  <c r="L111" i="4" s="1"/>
  <c r="K111" i="4" a="1"/>
  <c r="K111" i="4" s="1"/>
  <c r="J111" i="4" a="1"/>
  <c r="J111" i="4" s="1"/>
  <c r="I111" i="4" a="1"/>
  <c r="I111" i="4" s="1"/>
  <c r="S110" i="4" a="1"/>
  <c r="S110" i="4" s="1"/>
  <c r="L110" i="4" a="1"/>
  <c r="L110" i="4" s="1"/>
  <c r="K110" i="4" a="1"/>
  <c r="K110" i="4" s="1"/>
  <c r="J110" i="4" a="1"/>
  <c r="J110" i="4" s="1"/>
  <c r="I110" i="4" a="1"/>
  <c r="I110" i="4" s="1"/>
  <c r="S109" i="4" a="1"/>
  <c r="S109" i="4" s="1"/>
  <c r="L109" i="4" a="1"/>
  <c r="L109" i="4" s="1"/>
  <c r="K109" i="4" a="1"/>
  <c r="K109" i="4" s="1"/>
  <c r="J109" i="4" a="1"/>
  <c r="J109" i="4" s="1"/>
  <c r="I109" i="4" a="1"/>
  <c r="I109" i="4" s="1"/>
  <c r="S108" i="4" a="1"/>
  <c r="S108" i="4" s="1"/>
  <c r="L108" i="4" a="1"/>
  <c r="L108" i="4" s="1"/>
  <c r="K108" i="4" a="1"/>
  <c r="K108" i="4" s="1"/>
  <c r="J108" i="4" a="1"/>
  <c r="J108" i="4" s="1"/>
  <c r="I108" i="4" a="1"/>
  <c r="I108" i="4" s="1"/>
  <c r="S107" i="4" a="1"/>
  <c r="S107" i="4" s="1"/>
  <c r="L107" i="4" a="1"/>
  <c r="L107" i="4" s="1"/>
  <c r="K107" i="4" a="1"/>
  <c r="K107" i="4" s="1"/>
  <c r="J107" i="4" a="1"/>
  <c r="J107" i="4" s="1"/>
  <c r="I107" i="4" a="1"/>
  <c r="I107" i="4" s="1"/>
  <c r="V106" i="4" a="1"/>
  <c r="V106" i="4" s="1"/>
  <c r="V116" i="4" s="1" a="1"/>
  <c r="V116" i="4" s="1"/>
  <c r="S106" i="4" a="1"/>
  <c r="S106" i="4" s="1"/>
  <c r="S116" i="4" s="1" a="1"/>
  <c r="S116" i="4" s="1"/>
  <c r="E15" i="3" s="1" a="1"/>
  <c r="E15" i="3" s="1"/>
  <c r="L106" i="4" a="1"/>
  <c r="L106" i="4" s="1"/>
  <c r="K106" i="4" a="1"/>
  <c r="K106" i="4" s="1"/>
  <c r="J106" i="4" a="1"/>
  <c r="J106" i="4" s="1"/>
  <c r="I106" i="4" a="1"/>
  <c r="I106" i="4" s="1"/>
  <c r="I116" i="4" s="1" a="1"/>
  <c r="I116" i="4" s="1"/>
  <c r="D15" i="3" s="1" a="1"/>
  <c r="D15" i="3" s="1"/>
  <c r="V103" i="4" a="1"/>
  <c r="V103" i="4" s="1"/>
  <c r="S102" i="4" a="1"/>
  <c r="S102" i="4" s="1"/>
  <c r="M102" i="4" a="1"/>
  <c r="M102" i="4" s="1"/>
  <c r="K102" i="4" a="1"/>
  <c r="K102" i="4" s="1"/>
  <c r="J102" i="4" a="1"/>
  <c r="J102" i="4" s="1"/>
  <c r="I102" i="4" a="1"/>
  <c r="I102" i="4" s="1"/>
  <c r="S101" i="4" a="1"/>
  <c r="S101" i="4" s="1"/>
  <c r="M101" i="4" a="1"/>
  <c r="M101" i="4" s="1"/>
  <c r="K101" i="4" a="1"/>
  <c r="K101" i="4" s="1"/>
  <c r="J101" i="4" a="1"/>
  <c r="J101" i="4" s="1"/>
  <c r="I101" i="4" a="1"/>
  <c r="I101" i="4" s="1"/>
  <c r="S100" i="4" a="1"/>
  <c r="S100" i="4" s="1"/>
  <c r="M100" i="4" a="1"/>
  <c r="M100" i="4" s="1"/>
  <c r="K100" i="4" a="1"/>
  <c r="K100" i="4" s="1"/>
  <c r="J100" i="4" a="1"/>
  <c r="J100" i="4" s="1"/>
  <c r="I100" i="4" a="1"/>
  <c r="I100" i="4" s="1"/>
  <c r="S99" i="4" a="1"/>
  <c r="S99" i="4" s="1"/>
  <c r="M99" i="4" a="1"/>
  <c r="M99" i="4" s="1"/>
  <c r="K99" i="4" a="1"/>
  <c r="K99" i="4" s="1"/>
  <c r="J99" i="4" a="1"/>
  <c r="J99" i="4" s="1"/>
  <c r="I99" i="4" a="1"/>
  <c r="I99" i="4" s="1"/>
  <c r="S98" i="4" a="1"/>
  <c r="S98" i="4" s="1"/>
  <c r="M98" i="4" a="1"/>
  <c r="M98" i="4" s="1"/>
  <c r="K98" i="4" a="1"/>
  <c r="K98" i="4" s="1"/>
  <c r="J98" i="4" a="1"/>
  <c r="J98" i="4" s="1"/>
  <c r="I98" i="4" a="1"/>
  <c r="I98" i="4" s="1"/>
  <c r="S97" i="4" a="1"/>
  <c r="S97" i="4" s="1"/>
  <c r="M97" i="4" a="1"/>
  <c r="M97" i="4" s="1"/>
  <c r="K97" i="4" a="1"/>
  <c r="K97" i="4" s="1"/>
  <c r="J97" i="4" a="1"/>
  <c r="J97" i="4" s="1"/>
  <c r="I97" i="4" a="1"/>
  <c r="I97" i="4" s="1"/>
  <c r="S96" i="4" a="1"/>
  <c r="S96" i="4" s="1"/>
  <c r="M96" i="4" a="1"/>
  <c r="M96" i="4" s="1"/>
  <c r="K96" i="4" a="1"/>
  <c r="K96" i="4" s="1"/>
  <c r="J96" i="4" a="1"/>
  <c r="J96" i="4" s="1"/>
  <c r="I96" i="4" a="1"/>
  <c r="I96" i="4" s="1"/>
  <c r="S95" i="4" a="1"/>
  <c r="S95" i="4" s="1"/>
  <c r="M95" i="4" a="1"/>
  <c r="M95" i="4" s="1"/>
  <c r="K95" i="4" a="1"/>
  <c r="K95" i="4" s="1"/>
  <c r="J95" i="4" a="1"/>
  <c r="J95" i="4" s="1"/>
  <c r="I95" i="4" a="1"/>
  <c r="I95" i="4" s="1"/>
  <c r="S94" i="4" a="1"/>
  <c r="S94" i="4" s="1"/>
  <c r="M94" i="4" a="1"/>
  <c r="M94" i="4" s="1"/>
  <c r="K94" i="4" a="1"/>
  <c r="K94" i="4" s="1"/>
  <c r="J94" i="4" a="1"/>
  <c r="J94" i="4" s="1"/>
  <c r="I94" i="4" a="1"/>
  <c r="I94" i="4" s="1"/>
  <c r="S93" i="4" a="1"/>
  <c r="S93" i="4" s="1"/>
  <c r="M93" i="4" a="1"/>
  <c r="M93" i="4" s="1"/>
  <c r="K93" i="4" a="1"/>
  <c r="K93" i="4" s="1"/>
  <c r="J93" i="4" a="1"/>
  <c r="J93" i="4" s="1"/>
  <c r="I93" i="4" a="1"/>
  <c r="I93" i="4" s="1"/>
  <c r="S92" i="4" a="1"/>
  <c r="S92" i="4" s="1"/>
  <c r="M92" i="4" a="1"/>
  <c r="M92" i="4" s="1"/>
  <c r="K92" i="4" a="1"/>
  <c r="K92" i="4" s="1"/>
  <c r="J92" i="4" a="1"/>
  <c r="J92" i="4" s="1"/>
  <c r="I92" i="4" a="1"/>
  <c r="I92" i="4" s="1"/>
  <c r="S91" i="4" a="1"/>
  <c r="S91" i="4" s="1"/>
  <c r="M91" i="4" a="1"/>
  <c r="M91" i="4" s="1"/>
  <c r="K91" i="4" a="1"/>
  <c r="K91" i="4" s="1"/>
  <c r="J91" i="4" a="1"/>
  <c r="J91" i="4" s="1"/>
  <c r="I91" i="4" a="1"/>
  <c r="I91" i="4" s="1"/>
  <c r="S90" i="4" a="1"/>
  <c r="S90" i="4" s="1"/>
  <c r="L90" i="4" a="1"/>
  <c r="L90" i="4" s="1"/>
  <c r="K90" i="4" a="1"/>
  <c r="K90" i="4" s="1"/>
  <c r="J90" i="4" a="1"/>
  <c r="J90" i="4" s="1"/>
  <c r="I90" i="4" a="1"/>
  <c r="I90" i="4" s="1"/>
  <c r="S89" i="4" a="1"/>
  <c r="S89" i="4" s="1"/>
  <c r="L89" i="4" a="1"/>
  <c r="L89" i="4" s="1"/>
  <c r="K89" i="4" a="1"/>
  <c r="K89" i="4" s="1"/>
  <c r="J89" i="4" a="1"/>
  <c r="J89" i="4" s="1"/>
  <c r="I89" i="4" a="1"/>
  <c r="I89" i="4" s="1"/>
  <c r="S88" i="4" a="1"/>
  <c r="S88" i="4" s="1"/>
  <c r="L88" i="4" a="1"/>
  <c r="L88" i="4" s="1"/>
  <c r="K88" i="4" a="1"/>
  <c r="K88" i="4" s="1"/>
  <c r="J88" i="4" a="1"/>
  <c r="J88" i="4" s="1"/>
  <c r="I88" i="4" a="1"/>
  <c r="I88" i="4" s="1"/>
  <c r="S87" i="4" a="1"/>
  <c r="S87" i="4" s="1"/>
  <c r="L87" i="4" a="1"/>
  <c r="L87" i="4" s="1"/>
  <c r="K87" i="4" a="1"/>
  <c r="K87" i="4" s="1"/>
  <c r="J87" i="4" a="1"/>
  <c r="J87" i="4" s="1"/>
  <c r="I87" i="4" a="1"/>
  <c r="I87" i="4" s="1"/>
  <c r="S86" i="4" a="1"/>
  <c r="S86" i="4" s="1"/>
  <c r="L86" i="4" a="1"/>
  <c r="L86" i="4" s="1"/>
  <c r="K86" i="4" a="1"/>
  <c r="K86" i="4" s="1"/>
  <c r="J86" i="4" a="1"/>
  <c r="J86" i="4" s="1"/>
  <c r="I86" i="4" a="1"/>
  <c r="I86" i="4" s="1"/>
  <c r="S85" i="4" a="1"/>
  <c r="S85" i="4" s="1"/>
  <c r="M85" i="4" a="1"/>
  <c r="M85" i="4" s="1"/>
  <c r="K85" i="4" a="1"/>
  <c r="K85" i="4" s="1"/>
  <c r="J85" i="4" a="1"/>
  <c r="J85" i="4" s="1"/>
  <c r="I85" i="4" a="1"/>
  <c r="I85" i="4" s="1"/>
  <c r="S84" i="4" a="1"/>
  <c r="S84" i="4" s="1"/>
  <c r="L84" i="4" a="1"/>
  <c r="L84" i="4" s="1"/>
  <c r="K84" i="4" a="1"/>
  <c r="K84" i="4" s="1"/>
  <c r="J84" i="4" a="1"/>
  <c r="J84" i="4" s="1"/>
  <c r="I84" i="4" a="1"/>
  <c r="I84" i="4" s="1"/>
  <c r="S83" i="4" a="1"/>
  <c r="S83" i="4" s="1"/>
  <c r="L83" i="4" a="1"/>
  <c r="L83" i="4" s="1"/>
  <c r="K83" i="4" a="1"/>
  <c r="K83" i="4" s="1"/>
  <c r="J83" i="4" a="1"/>
  <c r="J83" i="4" s="1"/>
  <c r="I83" i="4" a="1"/>
  <c r="I83" i="4" s="1"/>
  <c r="S82" i="4" a="1"/>
  <c r="S82" i="4" s="1"/>
  <c r="M82" i="4" a="1"/>
  <c r="M82" i="4" s="1"/>
  <c r="K82" i="4" a="1"/>
  <c r="K82" i="4" s="1"/>
  <c r="J82" i="4" a="1"/>
  <c r="J82" i="4" s="1"/>
  <c r="I82" i="4" a="1"/>
  <c r="I82" i="4" s="1"/>
  <c r="S81" i="4" a="1"/>
  <c r="S81" i="4" s="1"/>
  <c r="M81" i="4" a="1"/>
  <c r="M81" i="4" s="1"/>
  <c r="K81" i="4" a="1"/>
  <c r="K81" i="4" s="1"/>
  <c r="J81" i="4" a="1"/>
  <c r="J81" i="4" s="1"/>
  <c r="I81" i="4" a="1"/>
  <c r="I81" i="4" s="1"/>
  <c r="S80" i="4" a="1"/>
  <c r="S80" i="4" s="1"/>
  <c r="M80" i="4" a="1"/>
  <c r="M80" i="4" s="1"/>
  <c r="K80" i="4" a="1"/>
  <c r="K80" i="4" s="1"/>
  <c r="J80" i="4" a="1"/>
  <c r="J80" i="4" s="1"/>
  <c r="I80" i="4" a="1"/>
  <c r="I80" i="4" s="1"/>
  <c r="S79" i="4" a="1"/>
  <c r="S79" i="4" s="1"/>
  <c r="M79" i="4" a="1"/>
  <c r="M79" i="4" s="1"/>
  <c r="K79" i="4" a="1"/>
  <c r="K79" i="4" s="1"/>
  <c r="J79" i="4" a="1"/>
  <c r="J79" i="4" s="1"/>
  <c r="I79" i="4" a="1"/>
  <c r="I79" i="4" s="1"/>
  <c r="S78" i="4" a="1"/>
  <c r="S78" i="4" s="1"/>
  <c r="M78" i="4" a="1"/>
  <c r="M78" i="4" s="1"/>
  <c r="K78" i="4" a="1"/>
  <c r="K78" i="4" s="1"/>
  <c r="J78" i="4" a="1"/>
  <c r="J78" i="4" s="1"/>
  <c r="I78" i="4" a="1"/>
  <c r="I78" i="4" s="1"/>
  <c r="S77" i="4" a="1"/>
  <c r="S77" i="4" s="1"/>
  <c r="M77" i="4" a="1"/>
  <c r="M77" i="4" s="1"/>
  <c r="K77" i="4" a="1"/>
  <c r="K77" i="4" s="1"/>
  <c r="J77" i="4" a="1"/>
  <c r="J77" i="4" s="1"/>
  <c r="I77" i="4" a="1"/>
  <c r="I77" i="4" s="1"/>
  <c r="S76" i="4" a="1"/>
  <c r="S76" i="4" s="1"/>
  <c r="M76" i="4" a="1"/>
  <c r="M76" i="4" s="1"/>
  <c r="H103" i="4" s="1" a="1"/>
  <c r="H103" i="4" s="1"/>
  <c r="K76" i="4" a="1"/>
  <c r="K76" i="4" s="1"/>
  <c r="J76" i="4" a="1"/>
  <c r="J76" i="4" s="1"/>
  <c r="I76" i="4" a="1"/>
  <c r="I76" i="4" s="1"/>
  <c r="S75" i="4" a="1"/>
  <c r="S75" i="4" s="1"/>
  <c r="M75" i="4" a="1"/>
  <c r="M75" i="4" s="1"/>
  <c r="M103" i="4" s="1" a="1"/>
  <c r="M103" i="4" s="1"/>
  <c r="C14" i="3" s="1" a="1"/>
  <c r="C14" i="3" s="1"/>
  <c r="K75" i="4" a="1"/>
  <c r="K75" i="4" s="1"/>
  <c r="J75" i="4" a="1"/>
  <c r="J75" i="4" s="1"/>
  <c r="I75" i="4" a="1"/>
  <c r="I75" i="4" s="1"/>
  <c r="S74" i="4" a="1"/>
  <c r="S74" i="4" s="1"/>
  <c r="L74" i="4" a="1"/>
  <c r="L74" i="4" s="1"/>
  <c r="K74" i="4" a="1"/>
  <c r="K74" i="4" s="1"/>
  <c r="J74" i="4" a="1"/>
  <c r="J74" i="4" s="1"/>
  <c r="I74" i="4" a="1"/>
  <c r="I74" i="4" s="1"/>
  <c r="S73" i="4" a="1"/>
  <c r="S73" i="4" s="1"/>
  <c r="L73" i="4" a="1"/>
  <c r="L73" i="4" s="1"/>
  <c r="K73" i="4" a="1"/>
  <c r="K73" i="4" s="1"/>
  <c r="J73" i="4" a="1"/>
  <c r="J73" i="4" s="1"/>
  <c r="I73" i="4" a="1"/>
  <c r="I73" i="4" s="1"/>
  <c r="S72" i="4" a="1"/>
  <c r="S72" i="4" s="1"/>
  <c r="L72" i="4" a="1"/>
  <c r="L72" i="4" s="1"/>
  <c r="K72" i="4" a="1"/>
  <c r="K72" i="4" s="1"/>
  <c r="J72" i="4" a="1"/>
  <c r="J72" i="4" s="1"/>
  <c r="I72" i="4" a="1"/>
  <c r="I72" i="4" s="1"/>
  <c r="I103" i="4" s="1" a="1"/>
  <c r="I103" i="4" s="1"/>
  <c r="D14" i="3" s="1" a="1"/>
  <c r="D14" i="3" s="1"/>
  <c r="S71" i="4" a="1"/>
  <c r="S71" i="4" s="1"/>
  <c r="L71" i="4" a="1"/>
  <c r="L71" i="4" s="1"/>
  <c r="K71" i="4" a="1"/>
  <c r="K71" i="4" s="1"/>
  <c r="J71" i="4" a="1"/>
  <c r="J71" i="4" s="1"/>
  <c r="I71" i="4" a="1"/>
  <c r="I71" i="4" s="1"/>
  <c r="S70" i="4" a="1"/>
  <c r="S70" i="4" s="1"/>
  <c r="S103" i="4" s="1" a="1"/>
  <c r="S103" i="4" s="1"/>
  <c r="E14" i="3" s="1" a="1"/>
  <c r="E14" i="3" s="1"/>
  <c r="L70" i="4" a="1"/>
  <c r="L70" i="4" s="1"/>
  <c r="L103" i="4" s="1" a="1"/>
  <c r="L103" i="4" s="1"/>
  <c r="B14" i="3" s="1" a="1"/>
  <c r="B14" i="3" s="1"/>
  <c r="K70" i="4" a="1"/>
  <c r="K70" i="4" s="1"/>
  <c r="J70" i="4" a="1"/>
  <c r="J70" i="4" s="1"/>
  <c r="I70" i="4" a="1"/>
  <c r="I70" i="4" s="1"/>
  <c r="V67" i="4" a="1"/>
  <c r="V67" i="4" s="1"/>
  <c r="S67" i="4" a="1"/>
  <c r="S67" i="4" s="1"/>
  <c r="M67" i="4" a="1"/>
  <c r="M67" i="4" s="1"/>
  <c r="C13" i="3" s="1" a="1"/>
  <c r="C13" i="3" s="1"/>
  <c r="H67" i="4" a="1"/>
  <c r="H67" i="4" s="1"/>
  <c r="S65" i="4" a="1"/>
  <c r="S65" i="4" s="1"/>
  <c r="L65" i="4" a="1"/>
  <c r="L65" i="4" s="1"/>
  <c r="K65" i="4" a="1"/>
  <c r="K65" i="4" s="1"/>
  <c r="J65" i="4" a="1"/>
  <c r="J65" i="4" s="1"/>
  <c r="I65" i="4" a="1"/>
  <c r="I65" i="4" s="1"/>
  <c r="S64" i="4" a="1"/>
  <c r="S64" i="4" s="1"/>
  <c r="L64" i="4" a="1"/>
  <c r="L64" i="4" s="1"/>
  <c r="L67" i="4" s="1" a="1"/>
  <c r="L67" i="4" s="1"/>
  <c r="B13" i="3" s="1" a="1"/>
  <c r="B13" i="3" s="1"/>
  <c r="K64" i="4" a="1"/>
  <c r="K64" i="4" s="1"/>
  <c r="J64" i="4" a="1"/>
  <c r="J64" i="4" s="1"/>
  <c r="I64" i="4" a="1"/>
  <c r="I64" i="4" s="1"/>
  <c r="S62" i="4" a="1"/>
  <c r="S62" i="4" s="1"/>
  <c r="L62" i="4" a="1"/>
  <c r="L62" i="4" s="1"/>
  <c r="K62" i="4" a="1"/>
  <c r="K62" i="4" s="1"/>
  <c r="J62" i="4" a="1"/>
  <c r="J62" i="4" s="1"/>
  <c r="I62" i="4" a="1"/>
  <c r="I62" i="4" s="1"/>
  <c r="I67" i="4" s="1" a="1"/>
  <c r="I67" i="4" s="1"/>
  <c r="D13" i="3" s="1" a="1"/>
  <c r="D13" i="3" s="1"/>
  <c r="V59" i="4" a="1"/>
  <c r="V59" i="4" s="1"/>
  <c r="I59" i="4" a="1"/>
  <c r="I59" i="4" s="1"/>
  <c r="D12" i="3" s="1" a="1"/>
  <c r="D12" i="3" s="1"/>
  <c r="H59" i="4" a="1"/>
  <c r="H59" i="4" s="1"/>
  <c r="S58" i="4" a="1"/>
  <c r="S58" i="4" s="1"/>
  <c r="M58" i="4" a="1"/>
  <c r="M58" i="4" s="1"/>
  <c r="M59" i="4" s="1" a="1"/>
  <c r="M59" i="4" s="1"/>
  <c r="C12" i="3" s="1" a="1"/>
  <c r="C12" i="3" s="1"/>
  <c r="K58" i="4" a="1"/>
  <c r="K58" i="4" s="1"/>
  <c r="J58" i="4" a="1"/>
  <c r="J58" i="4" s="1"/>
  <c r="I58" i="4" a="1"/>
  <c r="I58" i="4" s="1"/>
  <c r="S56" i="4" a="1"/>
  <c r="S56" i="4" s="1"/>
  <c r="L56" i="4" a="1"/>
  <c r="L56" i="4" s="1"/>
  <c r="K56" i="4" a="1"/>
  <c r="K56" i="4" s="1"/>
  <c r="J56" i="4" a="1"/>
  <c r="J56" i="4" s="1"/>
  <c r="I56" i="4" a="1"/>
  <c r="I56" i="4" s="1"/>
  <c r="S54" i="4" a="1"/>
  <c r="S54" i="4" s="1"/>
  <c r="S59" i="4" s="1" a="1"/>
  <c r="S59" i="4" s="1"/>
  <c r="E12" i="3" s="1" a="1"/>
  <c r="E12" i="3" s="1"/>
  <c r="L54" i="4" a="1"/>
  <c r="L54" i="4" s="1"/>
  <c r="L59" i="4" s="1" a="1"/>
  <c r="L59" i="4" s="1"/>
  <c r="B12" i="3" s="1" a="1"/>
  <c r="B12" i="3" s="1"/>
  <c r="K54" i="4" a="1"/>
  <c r="K54" i="4" s="1"/>
  <c r="J54" i="4" a="1"/>
  <c r="J54" i="4" s="1"/>
  <c r="I54" i="4" a="1"/>
  <c r="I54" i="4" s="1"/>
  <c r="S53" i="4" a="1"/>
  <c r="S53" i="4" s="1"/>
  <c r="L53" i="4" a="1"/>
  <c r="L53" i="4" s="1"/>
  <c r="K53" i="4" a="1"/>
  <c r="K53" i="4" s="1"/>
  <c r="J53" i="4" a="1"/>
  <c r="J53" i="4" s="1"/>
  <c r="I53" i="4" a="1"/>
  <c r="I53" i="4" s="1"/>
  <c r="S49" i="4" a="1"/>
  <c r="S49" i="4" s="1"/>
  <c r="L49" i="4" a="1"/>
  <c r="L49" i="4" s="1"/>
  <c r="K49" i="4" a="1"/>
  <c r="K49" i="4" s="1"/>
  <c r="J49" i="4" a="1"/>
  <c r="J49" i="4" s="1"/>
  <c r="I49" i="4" a="1"/>
  <c r="I49" i="4" s="1"/>
  <c r="S47" i="4" a="1"/>
  <c r="S47" i="4" s="1"/>
  <c r="L47" i="4" a="1"/>
  <c r="L47" i="4" s="1"/>
  <c r="K47" i="4" a="1"/>
  <c r="K47" i="4" s="1"/>
  <c r="J47" i="4" a="1"/>
  <c r="J47" i="4" s="1"/>
  <c r="I47" i="4" a="1"/>
  <c r="I47" i="4" s="1"/>
  <c r="S46" i="4" a="1"/>
  <c r="S46" i="4" s="1"/>
  <c r="L46" i="4" a="1"/>
  <c r="L46" i="4" s="1"/>
  <c r="K46" i="4" a="1"/>
  <c r="K46" i="4" s="1"/>
  <c r="J46" i="4" a="1"/>
  <c r="J46" i="4" s="1"/>
  <c r="I46" i="4" a="1"/>
  <c r="I46" i="4" s="1"/>
  <c r="S45" i="4" a="1"/>
  <c r="S45" i="4" s="1"/>
  <c r="L45" i="4" a="1"/>
  <c r="L45" i="4" s="1"/>
  <c r="K45" i="4" a="1"/>
  <c r="K45" i="4" s="1"/>
  <c r="J45" i="4" a="1"/>
  <c r="J45" i="4" s="1"/>
  <c r="I45" i="4" a="1"/>
  <c r="I45" i="4" s="1"/>
  <c r="S43" i="4" a="1"/>
  <c r="S43" i="4" s="1"/>
  <c r="M43" i="4" a="1"/>
  <c r="M43" i="4" s="1"/>
  <c r="M50" i="4" s="1" a="1"/>
  <c r="M50" i="4" s="1"/>
  <c r="C11" i="3" s="1" a="1"/>
  <c r="C11" i="3" s="1"/>
  <c r="K43" i="4" a="1"/>
  <c r="K43" i="4" s="1"/>
  <c r="J43" i="4" a="1"/>
  <c r="J43" i="4" s="1"/>
  <c r="I43" i="4" a="1"/>
  <c r="I43" i="4" s="1"/>
  <c r="V41" i="4" a="1"/>
  <c r="V41" i="4" s="1"/>
  <c r="S41" i="4" a="1"/>
  <c r="S41" i="4" s="1"/>
  <c r="L41" i="4" a="1"/>
  <c r="L41" i="4" s="1"/>
  <c r="K41" i="4" a="1"/>
  <c r="K41" i="4" s="1"/>
  <c r="J41" i="4" a="1"/>
  <c r="J41" i="4" s="1"/>
  <c r="I41" i="4" a="1"/>
  <c r="I41" i="4" s="1"/>
  <c r="V39" i="4" a="1"/>
  <c r="V39" i="4" s="1"/>
  <c r="S39" i="4" a="1"/>
  <c r="S39" i="4" s="1"/>
  <c r="L39" i="4" a="1"/>
  <c r="L39" i="4" s="1"/>
  <c r="K39" i="4" a="1"/>
  <c r="K39" i="4" s="1"/>
  <c r="J39" i="4" a="1"/>
  <c r="J39" i="4" s="1"/>
  <c r="I39" i="4" a="1"/>
  <c r="I39" i="4" s="1"/>
  <c r="S38" i="4" a="1"/>
  <c r="S38" i="4" s="1"/>
  <c r="L38" i="4" a="1"/>
  <c r="L38" i="4" s="1"/>
  <c r="K38" i="4" a="1"/>
  <c r="K38" i="4" s="1"/>
  <c r="J38" i="4" a="1"/>
  <c r="J38" i="4" s="1"/>
  <c r="I38" i="4" a="1"/>
  <c r="I38" i="4" s="1"/>
  <c r="S36" i="4" a="1"/>
  <c r="S36" i="4" s="1"/>
  <c r="M36" i="4" a="1"/>
  <c r="M36" i="4" s="1"/>
  <c r="K36" i="4" a="1"/>
  <c r="K36" i="4" s="1"/>
  <c r="J36" i="4" a="1"/>
  <c r="J36" i="4" s="1"/>
  <c r="I36" i="4" a="1"/>
  <c r="I36" i="4" s="1"/>
  <c r="V34" i="4" a="1"/>
  <c r="V34" i="4" s="1"/>
  <c r="S34" i="4" a="1"/>
  <c r="S34" i="4" s="1"/>
  <c r="L34" i="4" a="1"/>
  <c r="L34" i="4" s="1"/>
  <c r="K34" i="4" a="1"/>
  <c r="K34" i="4" s="1"/>
  <c r="J34" i="4" a="1"/>
  <c r="J34" i="4" s="1"/>
  <c r="I34" i="4" a="1"/>
  <c r="I34" i="4" s="1"/>
  <c r="S33" i="4" a="1"/>
  <c r="S33" i="4" s="1"/>
  <c r="M33" i="4" a="1"/>
  <c r="M33" i="4" s="1"/>
  <c r="K33" i="4" a="1"/>
  <c r="K33" i="4" s="1"/>
  <c r="J33" i="4" a="1"/>
  <c r="J33" i="4" s="1"/>
  <c r="I33" i="4" a="1"/>
  <c r="I33" i="4" s="1"/>
  <c r="S31" i="4" a="1"/>
  <c r="S31" i="4" s="1"/>
  <c r="L31" i="4" a="1"/>
  <c r="L31" i="4" s="1"/>
  <c r="K31" i="4" a="1"/>
  <c r="K31" i="4" s="1"/>
  <c r="J31" i="4" a="1"/>
  <c r="J31" i="4" s="1"/>
  <c r="I31" i="4" a="1"/>
  <c r="I31" i="4" s="1"/>
  <c r="S30" i="4" a="1"/>
  <c r="S30" i="4" s="1"/>
  <c r="L30" i="4" a="1"/>
  <c r="L30" i="4" s="1"/>
  <c r="K30" i="4" a="1"/>
  <c r="K30" i="4" s="1"/>
  <c r="J30" i="4" a="1"/>
  <c r="J30" i="4" s="1"/>
  <c r="I30" i="4" a="1"/>
  <c r="I30" i="4" s="1"/>
  <c r="S29" i="4" a="1"/>
  <c r="S29" i="4" s="1"/>
  <c r="L29" i="4" a="1"/>
  <c r="L29" i="4" s="1"/>
  <c r="L50" i="4" s="1" a="1"/>
  <c r="L50" i="4" s="1"/>
  <c r="B11" i="3" s="1" a="1"/>
  <c r="B11" i="3" s="1"/>
  <c r="K29" i="4" a="1"/>
  <c r="K29" i="4" s="1"/>
  <c r="J29" i="4" a="1"/>
  <c r="J29" i="4" s="1"/>
  <c r="I29" i="4" a="1"/>
  <c r="I29" i="4" s="1"/>
  <c r="S28" i="4" a="1"/>
  <c r="S28" i="4" s="1"/>
  <c r="L28" i="4" a="1"/>
  <c r="L28" i="4" s="1"/>
  <c r="K28" i="4" a="1"/>
  <c r="K28" i="4" s="1"/>
  <c r="J28" i="4" a="1"/>
  <c r="J28" i="4" s="1"/>
  <c r="I28" i="4" a="1"/>
  <c r="I28" i="4" s="1"/>
  <c r="S21" i="4" a="1"/>
  <c r="S21" i="4" s="1"/>
  <c r="L21" i="4" a="1"/>
  <c r="L21" i="4" s="1"/>
  <c r="K21" i="4" a="1"/>
  <c r="K21" i="4" s="1"/>
  <c r="J21" i="4" a="1"/>
  <c r="J21" i="4" s="1"/>
  <c r="I21" i="4" a="1"/>
  <c r="I21" i="4" s="1"/>
  <c r="S14" i="4" a="1"/>
  <c r="S14" i="4" s="1"/>
  <c r="L14" i="4" a="1"/>
  <c r="L14" i="4" s="1"/>
  <c r="K14" i="4" a="1"/>
  <c r="K14" i="4" s="1"/>
  <c r="J14" i="4" a="1"/>
  <c r="J14" i="4" s="1"/>
  <c r="I14" i="4" a="1"/>
  <c r="I14" i="4" s="1"/>
  <c r="S11" i="4" a="1"/>
  <c r="S11" i="4" s="1"/>
  <c r="S50" i="4" s="1" a="1"/>
  <c r="S50" i="4" s="1"/>
  <c r="E11" i="3" s="1" a="1"/>
  <c r="E11" i="3" s="1"/>
  <c r="L11" i="4" a="1"/>
  <c r="L11" i="4" s="1"/>
  <c r="K11" i="4" a="1"/>
  <c r="K11" i="4" s="1"/>
  <c r="J11" i="4" a="1"/>
  <c r="J11" i="4" s="1"/>
  <c r="I11" i="4" a="1"/>
  <c r="I11" i="4" s="1"/>
  <c r="C20" i="3" a="1"/>
  <c r="C20" i="3" s="1"/>
  <c r="F16" i="3" a="1"/>
  <c r="F16" i="3" s="1"/>
  <c r="D16" i="3" a="1"/>
  <c r="D16" i="3" s="1"/>
  <c r="C16" i="3" a="1"/>
  <c r="C16" i="3" s="1"/>
  <c r="B16" i="3" a="1"/>
  <c r="B16" i="3" s="1"/>
  <c r="F15" i="3" a="1"/>
  <c r="F15" i="3" s="1"/>
  <c r="F14" i="3" a="1"/>
  <c r="F14" i="3" s="1"/>
  <c r="F13" i="3" a="1"/>
  <c r="F13" i="3" s="1"/>
  <c r="E13" i="3" a="1"/>
  <c r="E13" i="3" s="1"/>
  <c r="F12" i="3" a="1"/>
  <c r="F12" i="3" s="1"/>
  <c r="J30" i="2" a="1"/>
  <c r="J30" i="2" s="1"/>
  <c r="J29" i="2" a="1"/>
  <c r="J29" i="2" s="1"/>
  <c r="J18" i="2" a="1"/>
  <c r="J18" i="2" s="1"/>
  <c r="J17" i="2" a="1"/>
  <c r="J17" i="2" s="1"/>
  <c r="J20" i="2" s="1" a="1"/>
  <c r="J20" i="2" s="1"/>
  <c r="V131" i="4" l="1" a="1"/>
  <c r="V131" i="4" s="1"/>
  <c r="F20" i="3" s="1" a="1"/>
  <c r="F20" i="3" s="1"/>
  <c r="K134" i="4" a="1"/>
  <c r="K134" i="4" s="1"/>
  <c r="M122" i="4" a="1"/>
  <c r="M122" i="4" s="1"/>
  <c r="C17" i="3" s="1" a="1"/>
  <c r="C17" i="3" s="1"/>
  <c r="E15" i="2" s="1" a="1"/>
  <c r="E15" i="2" s="1"/>
  <c r="M134" i="4" a="1"/>
  <c r="M134" i="4" s="1"/>
  <c r="C23" i="3" s="1" a="1"/>
  <c r="C23" i="3" s="1"/>
  <c r="H122" i="4" a="1"/>
  <c r="H122" i="4" s="1"/>
  <c r="V50" i="4" a="1"/>
  <c r="V50" i="4" s="1"/>
  <c r="F11" i="3" s="1" a="1"/>
  <c r="F11" i="3" s="1"/>
  <c r="S122" i="4" a="1"/>
  <c r="S122" i="4" s="1"/>
  <c r="E17" i="3" s="1" a="1"/>
  <c r="E17" i="3" s="1"/>
  <c r="S131" i="4" a="1"/>
  <c r="S131" i="4" s="1"/>
  <c r="E20" i="3" s="1" a="1"/>
  <c r="E20" i="3" s="1"/>
  <c r="L131" i="4" a="1"/>
  <c r="L131" i="4" s="1"/>
  <c r="B20" i="3" s="1" a="1"/>
  <c r="B20" i="3" s="1"/>
  <c r="H133" i="4" a="1"/>
  <c r="H133" i="4" s="1"/>
  <c r="M133" i="4" a="1"/>
  <c r="M133" i="4" s="1"/>
  <c r="C21" i="3" s="1" a="1"/>
  <c r="C21" i="3" s="1"/>
  <c r="E16" i="2" s="1" a="1"/>
  <c r="E16" i="2" s="1"/>
  <c r="L116" i="4" a="1"/>
  <c r="L116" i="4" s="1"/>
  <c r="B15" i="3" s="1" a="1"/>
  <c r="B15" i="3" s="1"/>
  <c r="I131" i="4" a="1"/>
  <c r="I131" i="4" s="1"/>
  <c r="D20" i="3" s="1" a="1"/>
  <c r="D20" i="3" s="1"/>
  <c r="H50" i="4" a="1"/>
  <c r="H50" i="4" s="1"/>
  <c r="I50" i="4" a="1"/>
  <c r="I50" i="4" s="1"/>
  <c r="D11" i="3" s="1" a="1"/>
  <c r="D11" i="3" s="1"/>
  <c r="I133" i="4" l="1" a="1"/>
  <c r="I133" i="4" s="1"/>
  <c r="D21" i="3" s="1" a="1"/>
  <c r="D21" i="3" s="1"/>
  <c r="F16" i="2" s="1" a="1"/>
  <c r="F16" i="2" s="1"/>
  <c r="H134" i="4" a="1"/>
  <c r="H134" i="4" s="1"/>
  <c r="S133" i="4" a="1"/>
  <c r="S133" i="4" s="1"/>
  <c r="E21" i="3" s="1" a="1"/>
  <c r="E21" i="3" s="1"/>
  <c r="V133" i="4" a="1"/>
  <c r="V133" i="4" s="1"/>
  <c r="F21" i="3" s="1" a="1"/>
  <c r="F21" i="3" s="1"/>
  <c r="V122" i="4" a="1"/>
  <c r="V122" i="4" s="1"/>
  <c r="F17" i="3" s="1" a="1"/>
  <c r="F17" i="3" s="1"/>
  <c r="S134" i="4" a="1"/>
  <c r="S134" i="4" s="1"/>
  <c r="E23" i="3" s="1" a="1"/>
  <c r="E23" i="3" s="1"/>
  <c r="I122" i="4" a="1"/>
  <c r="I122" i="4" s="1"/>
  <c r="D17" i="3" s="1" a="1"/>
  <c r="D17" i="3" s="1"/>
  <c r="F15" i="2" s="1" a="1"/>
  <c r="F15" i="2" s="1"/>
  <c r="L122" i="4" a="1"/>
  <c r="L122" i="4" s="1"/>
  <c r="V134" i="4" a="1"/>
  <c r="V134" i="4" s="1"/>
  <c r="F23" i="3" s="1" a="1"/>
  <c r="F23" i="3" s="1"/>
  <c r="L133" i="4" a="1"/>
  <c r="L133" i="4" s="1"/>
  <c r="B21" i="3" s="1" a="1"/>
  <c r="B21" i="3" s="1"/>
  <c r="D16" i="2" s="1" a="1"/>
  <c r="D16" i="2" s="1"/>
  <c r="B17" i="3" l="1" a="1"/>
  <c r="B17" i="3" s="1"/>
  <c r="D15" i="2" s="1" a="1"/>
  <c r="D15" i="2" s="1"/>
  <c r="L134" i="4" a="1"/>
  <c r="L134" i="4" s="1"/>
  <c r="B23" i="3" s="1" a="1"/>
  <c r="B23" i="3" s="1"/>
  <c r="F24" i="2" a="1"/>
  <c r="F24" i="2" s="1"/>
  <c r="F20" i="2" a="1"/>
  <c r="F20" i="2" s="1"/>
  <c r="F22" i="2" a="1"/>
  <c r="F22" i="2" s="1"/>
  <c r="J24" i="2" a="1"/>
  <c r="J24" i="2" s="1"/>
  <c r="J23" i="2" a="1"/>
  <c r="J23" i="2" s="1"/>
  <c r="F23" i="2" a="1"/>
  <c r="F23" i="2" s="1"/>
  <c r="J22" i="2" a="1"/>
  <c r="J22" i="2" s="1"/>
  <c r="J26" i="2" s="1" a="1"/>
  <c r="J26" i="2" s="1"/>
  <c r="I134" i="4" a="1"/>
  <c r="I134" i="4" s="1"/>
  <c r="D23" i="3" s="1" a="1"/>
  <c r="D23" i="3" s="1"/>
  <c r="J28" i="2" l="1" a="1"/>
  <c r="J28" i="2" s="1"/>
  <c r="J31" i="2" s="1" a="1"/>
  <c r="J3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<sst xmlns="http://schemas.openxmlformats.org/spreadsheetml/2006/main" count="473" uniqueCount="290">
  <si>
    <t>Tento dokument bol exportovaný z apky Numbers. Každá tabuľka bola skonvertovaná na Excel pracovný hárok. Všetky ostatné objekty z každého Numbers hárka boli umiestnené na samostatné pracovné hárky. Nezabudnite, že výpočty vzorcov sa v Exceli môžu líšiť.</t>
  </si>
  <si>
    <t>Názov hárka Numbers</t>
  </si>
  <si>
    <t>Názov tabuľky Numbers</t>
  </si>
  <si>
    <t>Názov Excel pracovného hárka</t>
  </si>
  <si>
    <t>Kryci_list 5835</t>
  </si>
  <si>
    <t>Tabuľka 1</t>
  </si>
  <si>
    <t>Krycí list rozpočtu</t>
  </si>
  <si>
    <t>Stavba SANÁCIA VLHKOSTI - KOSTOL SV.MÁRIE MAGDALÉNY ĽUBIETOVÁ</t>
  </si>
  <si>
    <t>Objekt ODVODNENIE KOSTOLA</t>
  </si>
  <si>
    <t>Miesto: ĽUBIETOVÁ</t>
  </si>
  <si>
    <t xml:space="preserve">Ks: </t>
  </si>
  <si>
    <t xml:space="preserve">Zákazka: </t>
  </si>
  <si>
    <t xml:space="preserve">Spracoval: </t>
  </si>
  <si>
    <t xml:space="preserve">Dňa </t>
  </si>
  <si>
    <t xml:space="preserve">Odberateľ: </t>
  </si>
  <si>
    <t xml:space="preserve">IČO: </t>
  </si>
  <si>
    <t xml:space="preserve">DIČ: </t>
  </si>
  <si>
    <t xml:space="preserve">Projektant: </t>
  </si>
  <si>
    <t>Dodávateľ: ...</t>
  </si>
  <si>
    <t xml:space="preserve">A </t>
  </si>
  <si>
    <t>ZRN</t>
  </si>
  <si>
    <t>Montáž</t>
  </si>
  <si>
    <t>Materiál</t>
  </si>
  <si>
    <t>ZRN spolu</t>
  </si>
  <si>
    <t xml:space="preserve">B </t>
  </si>
  <si>
    <t xml:space="preserve">HSV </t>
  </si>
  <si>
    <t>Ostatné náklady</t>
  </si>
  <si>
    <t xml:space="preserve">PSV </t>
  </si>
  <si>
    <t xml:space="preserve">MONT </t>
  </si>
  <si>
    <t xml:space="preserve">Kompletačná činnosť </t>
  </si>
  <si>
    <t>OST</t>
  </si>
  <si>
    <t xml:space="preserve">HZS </t>
  </si>
  <si>
    <t xml:space="preserve">VN </t>
  </si>
  <si>
    <t>Spolu</t>
  </si>
  <si>
    <t xml:space="preserve">C </t>
  </si>
  <si>
    <t>VRN</t>
  </si>
  <si>
    <t xml:space="preserve">D </t>
  </si>
  <si>
    <t>Zariadenie staveniska</t>
  </si>
  <si>
    <t>0% z [H+P+M]</t>
  </si>
  <si>
    <t>Sťažené podmienky dopravy</t>
  </si>
  <si>
    <t>Sťažené výrobné podmienky</t>
  </si>
  <si>
    <t>0% z [H+P]</t>
  </si>
  <si>
    <t>Horské oblasti</t>
  </si>
  <si>
    <t>Prevádzkové vplyvy</t>
  </si>
  <si>
    <t>Mimostavenisková doprava</t>
  </si>
  <si>
    <t>Projektant,rozpočtár</t>
  </si>
  <si>
    <t xml:space="preserve">E </t>
  </si>
  <si>
    <t>Celkové náklady</t>
  </si>
  <si>
    <t>Súčet riadkov 6,10,20</t>
  </si>
  <si>
    <t xml:space="preserve">DPH 0% z </t>
  </si>
  <si>
    <t>Spolu v EUR</t>
  </si>
  <si>
    <t xml:space="preserve">F </t>
  </si>
  <si>
    <t>Odberateľ</t>
  </si>
  <si>
    <t>Dodávateľ</t>
  </si>
  <si>
    <t>Rekap 5835</t>
  </si>
  <si>
    <t>Prehľad rozpočtových nákladov</t>
  </si>
  <si>
    <t>Oddiel</t>
  </si>
  <si>
    <t>Cena</t>
  </si>
  <si>
    <t>Hmotnosť (T)</t>
  </si>
  <si>
    <t>Suť (T)</t>
  </si>
  <si>
    <t>Práce HSV</t>
  </si>
  <si>
    <t>ZEMNÉ PRÁCE</t>
  </si>
  <si>
    <t>ZÁKLADY</t>
  </si>
  <si>
    <t>ÚPRAVA DRENÁŽNYCH PLÔCH</t>
  </si>
  <si>
    <t>POTRUBNÉ ROZVODY</t>
  </si>
  <si>
    <t>OSTATNÉ KONŠTRUKCIE A PRÁCE</t>
  </si>
  <si>
    <t>PRESUNY HMÔT</t>
  </si>
  <si>
    <t>Práce PSV</t>
  </si>
  <si>
    <t>KONŠTRUKCIE KLAMPIARSKE</t>
  </si>
  <si>
    <t>Celkom v EUR</t>
  </si>
  <si>
    <t>SO 5835</t>
  </si>
  <si>
    <t xml:space="preserve">Dátum: </t>
  </si>
  <si>
    <t>Zákazka SANÁCIA VLHKOSTI - KOSTOL SV.MÁRIE MAGDALÉNY ĽUBIETOVÁ</t>
  </si>
  <si>
    <t>Por.č.</t>
  </si>
  <si>
    <t>Cenník</t>
  </si>
  <si>
    <t>Kód položky</t>
  </si>
  <si>
    <t>Názov</t>
  </si>
  <si>
    <t>Mj</t>
  </si>
  <si>
    <t>Množstvo</t>
  </si>
  <si>
    <t>Cena/Mj</t>
  </si>
  <si>
    <t>Cena celkom</t>
  </si>
  <si>
    <t>Hmotnosť/Mj</t>
  </si>
  <si>
    <t>Hmotnosť</t>
  </si>
  <si>
    <t>Sutina</t>
  </si>
  <si>
    <t>1</t>
  </si>
  <si>
    <t xml:space="preserve">  1/A 1</t>
  </si>
  <si>
    <t xml:space="preserve"> 132201101</t>
  </si>
  <si>
    <t>Hĺbenie rýh šírky do 0,6 m v hornine triedy 3 do 100 m3</t>
  </si>
  <si>
    <t>m3</t>
  </si>
  <si>
    <t>"dažďová kanalizácia*</t>
  </si>
  <si>
    <t>(62.6+60.6)*0.8*1</t>
  </si>
  <si>
    <t>"odvodňovací žľab*</t>
  </si>
  <si>
    <t>39*0.5*0.3</t>
  </si>
  <si>
    <t>"drenáž*</t>
  </si>
  <si>
    <t>65*0.8*0.8</t>
  </si>
  <si>
    <t>"napojenie vpustov odvodňovacieho žľabu*</t>
  </si>
  <si>
    <t>9*0.8*0.8</t>
  </si>
  <si>
    <t xml:space="preserve"> 131201101</t>
  </si>
  <si>
    <t xml:space="preserve">Výkop nezapaženej jamy v hornine 3, do 100 m3   </t>
  </si>
  <si>
    <t>"revízne šachty kanalizácie*</t>
  </si>
  <si>
    <t>1*1*1*8</t>
  </si>
  <si>
    <t>"revízne šachty drenáže*</t>
  </si>
  <si>
    <t>1*1*1*4</t>
  </si>
  <si>
    <t>"vpust pre odvodňovací žľab*</t>
  </si>
  <si>
    <t>1*0.5*0.8*2</t>
  </si>
  <si>
    <t xml:space="preserve">  1/A 2</t>
  </si>
  <si>
    <t xml:space="preserve"> 132202509</t>
  </si>
  <si>
    <t xml:space="preserve">Príplatok cene za lepivosť horniny 3   </t>
  </si>
  <si>
    <t xml:space="preserve"> 162201101</t>
  </si>
  <si>
    <t xml:space="preserve">Vodorovné premiestnenie výkopku z horniny 1-4 do 20m   </t>
  </si>
  <si>
    <t xml:space="preserve"> 171201201</t>
  </si>
  <si>
    <t xml:space="preserve">Uloženie sypaniny na skládky do 100 m3   </t>
  </si>
  <si>
    <t>271/A 1</t>
  </si>
  <si>
    <t xml:space="preserve"> 451573111</t>
  </si>
  <si>
    <t>Lôžko pod potrubie stoky v otvorenom výkope z piesku a štrkopiesku frakcie do 63 mm</t>
  </si>
  <si>
    <t>(62.6+60.6+9)*0.8*0.2</t>
  </si>
  <si>
    <t xml:space="preserve"> </t>
  </si>
  <si>
    <t>S/S60</t>
  </si>
  <si>
    <t xml:space="preserve"> 5834330400</t>
  </si>
  <si>
    <t>Kamenivo drvené hrubé, frakcia 8-16</t>
  </si>
  <si>
    <t>t</t>
  </si>
  <si>
    <t>221/B 1</t>
  </si>
  <si>
    <t xml:space="preserve"> 113201111</t>
  </si>
  <si>
    <t>Vytrhanie obrubníkov chodníkových ležatých s vybúraním lôžka s premiestnením hmôt na skládku na vzdialenosť do 3 m alebo s naložením na dopravný prostriedok</t>
  </si>
  <si>
    <t>m</t>
  </si>
  <si>
    <t>S/S20</t>
  </si>
  <si>
    <t xml:space="preserve"> 2830010610</t>
  </si>
  <si>
    <t>Fólia výstražná hnedá kanalizácia</t>
  </si>
  <si>
    <t>62.6+606+9</t>
  </si>
  <si>
    <t>R/R 0</t>
  </si>
  <si>
    <t xml:space="preserve"> 548230220.P</t>
  </si>
  <si>
    <t>Výstražná páska okolo výkopu</t>
  </si>
  <si>
    <t xml:space="preserve"> m</t>
  </si>
  <si>
    <t xml:space="preserve">  1/A 3</t>
  </si>
  <si>
    <t xml:space="preserve"> 114203101</t>
  </si>
  <si>
    <t>Rozobratie dlažby z lomového kameňa alebo betónových tvárnic na sucho</t>
  </si>
  <si>
    <t>2*2.1*0.1</t>
  </si>
  <si>
    <t>*</t>
  </si>
  <si>
    <t xml:space="preserve"> 113307312</t>
  </si>
  <si>
    <t xml:space="preserve">Odstránenie podkladu z kameniva drveného hrúbky do 200 mm s veľkosťou plochy do 200 m2 </t>
  </si>
  <si>
    <t>m2</t>
  </si>
  <si>
    <t>1.3*2</t>
  </si>
  <si>
    <t xml:space="preserve"> 5834355200</t>
  </si>
  <si>
    <t>Kamenivo okrasné, frakcia 16-32</t>
  </si>
  <si>
    <t>"odkvapový chodník*</t>
  </si>
  <si>
    <t xml:space="preserve"> 119001801</t>
  </si>
  <si>
    <t xml:space="preserve">Ochranné zábradlie okolo výkopu, drevené výšky 1,10 m dvojtyčové   </t>
  </si>
  <si>
    <t xml:space="preserve"> 174101001</t>
  </si>
  <si>
    <t xml:space="preserve">Zásyp sypaninou so zhutnením jám, šachiet, rýh, zárezov alebo okolo objektov do 100 m3   </t>
  </si>
  <si>
    <t xml:space="preserve"> 175101101</t>
  </si>
  <si>
    <t>Obsyp potrubia bez prehodenia sypaniny v hornine triedyn 1 až 4</t>
  </si>
  <si>
    <t>(62.6+60.6+9+65)*0.3*0.8</t>
  </si>
  <si>
    <t>R/RE</t>
  </si>
  <si>
    <t xml:space="preserve"> R3</t>
  </si>
  <si>
    <t>Geodetické zameranie</t>
  </si>
  <si>
    <t>kpl</t>
  </si>
  <si>
    <t>2</t>
  </si>
  <si>
    <t>311/A 1</t>
  </si>
  <si>
    <t xml:space="preserve"> 214500111</t>
  </si>
  <si>
    <t>Zhotovenie výplne rýh s drenážnym potrubím z rúr do DN 200 výšky od 200 mm do 300 mm</t>
  </si>
  <si>
    <t xml:space="preserve"> 215901101</t>
  </si>
  <si>
    <t xml:space="preserve">Zhutnenie podložia z rastlej horniny 1 až 4 pod násypy, z hornina súdržných do 92 % PS a nesúdržných   </t>
  </si>
  <si>
    <t>(62.6+60.6+9+65)*0.8</t>
  </si>
  <si>
    <t xml:space="preserve">  2/A 1</t>
  </si>
  <si>
    <t xml:space="preserve"> 289971211</t>
  </si>
  <si>
    <t>Zhotovenie vrstvy z geotextílie na upravenom povrchu šírky do 3 m so sklonom do 1:5</t>
  </si>
  <si>
    <t>65*0.5</t>
  </si>
  <si>
    <t>S/S90</t>
  </si>
  <si>
    <t xml:space="preserve"> 6936651000</t>
  </si>
  <si>
    <t>Geotextília netkaná polypropylénová 300 g/m2</t>
  </si>
  <si>
    <t>5</t>
  </si>
  <si>
    <t>221/A 1</t>
  </si>
  <si>
    <t xml:space="preserve"> 564851111</t>
  </si>
  <si>
    <t xml:space="preserve">Podklad zo štrkodrviny s rozprestretím a zhutnením, po zhutnení hr. 150 mm   </t>
  </si>
  <si>
    <t>4.2+2.6</t>
  </si>
  <si>
    <t xml:space="preserve"> 564811111</t>
  </si>
  <si>
    <t xml:space="preserve">Podklad zo štrkodrviny s rozprestretím a zhutnením, po zhutnení hr. 50 mm   </t>
  </si>
  <si>
    <t xml:space="preserve"> 597761111</t>
  </si>
  <si>
    <t xml:space="preserve">Odvodňovací žľab dláždený z betónových dosiek do lôžka z betónu </t>
  </si>
  <si>
    <t>39*0.5</t>
  </si>
  <si>
    <t>SPEVNENÉ PLOCHY</t>
  </si>
  <si>
    <t>8</t>
  </si>
  <si>
    <t>271/A 3</t>
  </si>
  <si>
    <t xml:space="preserve"> 871310310</t>
  </si>
  <si>
    <t>Montáž kanalizačného potrubia z polypropylénových rúr hladkých SN 10 DN 150 mm</t>
  </si>
  <si>
    <t xml:space="preserve"> 871350311</t>
  </si>
  <si>
    <t>Montáž kanalizačného potrubia z rúr hladkých PP SN 10 DN 200 mm</t>
  </si>
  <si>
    <t xml:space="preserve"> 899621111</t>
  </si>
  <si>
    <t>Obetónovanie drenážneho potrubia do DN 100 betónom triedy C8/10 hrúbky do 150 mm</t>
  </si>
  <si>
    <t xml:space="preserve"> 871228111</t>
  </si>
  <si>
    <t>Ukladanie drenážneho potrubia z tvrdého PVC s priemerom od 90 mm do 150 mm do pripravenej ryhy</t>
  </si>
  <si>
    <t xml:space="preserve"> 877310310</t>
  </si>
  <si>
    <t>Montáž kolena na potrubie z kanalizačných polypropylénových rúr DN 150 mm</t>
  </si>
  <si>
    <t>kus</t>
  </si>
  <si>
    <t xml:space="preserve"> 286161130111</t>
  </si>
  <si>
    <t>PIPELIFE  PVC-U flexibilná drenážna rúra DN 100</t>
  </si>
  <si>
    <t xml:space="preserve"> 286161130202</t>
  </si>
  <si>
    <t>PIPELIFE  Koleno 100 pre PVC flexo drenážne rúry</t>
  </si>
  <si>
    <t xml:space="preserve"> 286161130304</t>
  </si>
  <si>
    <t>PIPELIFE  Oblúk 100/90 pre PVC flexo drenážne rúry</t>
  </si>
  <si>
    <t xml:space="preserve"> 286161130704</t>
  </si>
  <si>
    <t>PIPELIFE  Spojka 100 pre PVC flexo drenážne rúry</t>
  </si>
  <si>
    <t xml:space="preserve"> 286161131004</t>
  </si>
  <si>
    <t>PIPELIFE  Zátka 100 pre PVC flexo drenážne rúry</t>
  </si>
  <si>
    <t xml:space="preserve"> 286161010218</t>
  </si>
  <si>
    <t>PIPELIFE  Hladká rúra z PVC SN 8 DN 200/3 m pre gravitačný rozvod kanalizácie</t>
  </si>
  <si>
    <t xml:space="preserve"> 286161010219</t>
  </si>
  <si>
    <t>PIPELIFE  Hladká rúra z PVC SN 8 DN 200/5 m pre gravitačný rozvod kanalizácie</t>
  </si>
  <si>
    <t xml:space="preserve"> 283029060701</t>
  </si>
  <si>
    <t>Lapać strešných splavenín liatinový</t>
  </si>
  <si>
    <t xml:space="preserve"> 899721132</t>
  </si>
  <si>
    <t xml:space="preserve">Označenie kanalizačného potrubia hnedou výstražnou fóliou   </t>
  </si>
  <si>
    <t xml:space="preserve"> 877310320</t>
  </si>
  <si>
    <t>Montáž odbočky na potrubie z kanalizačných polypropylénových rúr DN 150 mm</t>
  </si>
  <si>
    <t xml:space="preserve"> 286161010216</t>
  </si>
  <si>
    <t>PIPELIFE  Hladká rúra z PVC SN 8 DN 200/1 m pre gravitačný rozvod kanalizácie</t>
  </si>
  <si>
    <t xml:space="preserve"> 892311000</t>
  </si>
  <si>
    <t>Skúška tesnosti kanalizácie D 150</t>
  </si>
  <si>
    <t xml:space="preserve"> 892351000</t>
  </si>
  <si>
    <t>Skúška tesnosti kanalizácie D 200</t>
  </si>
  <si>
    <t xml:space="preserve"> 894431441</t>
  </si>
  <si>
    <t>Montáž kanalizačnej revíznej šachty z PP DN 400 s hladkým predĺžením a priebežným dnom DN 160</t>
  </si>
  <si>
    <t xml:space="preserve"> 894431442</t>
  </si>
  <si>
    <t>Montáž kanalizačnej revíznej šachty z PP DN 400 s hladkým predĺžením a priebežným dnom DN 200</t>
  </si>
  <si>
    <t xml:space="preserve"> 895991121</t>
  </si>
  <si>
    <t xml:space="preserve">Montáž lapača nečistôt </t>
  </si>
  <si>
    <t xml:space="preserve"> 286161010211</t>
  </si>
  <si>
    <t>PIPELIFE  Hladká rúra z PVC SN 8 DN 160/1 m pre gravitačný rozvod kanalizácie</t>
  </si>
  <si>
    <t xml:space="preserve"> 286161010213</t>
  </si>
  <si>
    <t>PIPELIFE  Hladká rúra z PVC SN 8 DN 160/3 m pre gravitačný rozvod kanalizácie</t>
  </si>
  <si>
    <t xml:space="preserve"> 286161010214</t>
  </si>
  <si>
    <t>PIPELIFE  Hladká rúra z PVC SN 8 DN 160/5 m pre gravitačný rozvod kanalizácie</t>
  </si>
  <si>
    <t xml:space="preserve"> 286161010403</t>
  </si>
  <si>
    <t>PIPELIFE  Oblúk DN 150/15° pre PVC kanalizačný systém SN 4 a SN 8</t>
  </si>
  <si>
    <t xml:space="preserve"> 286161051001</t>
  </si>
  <si>
    <t>PIPELIFE  Plastový pochôdzny poklop DN 400, 1,5 t pre PP revízne šachty DN 400 PVC hladkú kanalizáciu s PVC hladkým predĺžením</t>
  </si>
  <si>
    <t xml:space="preserve"> 286161051801</t>
  </si>
  <si>
    <t>PIPELIFE  Priebežné dno 400/160 pre PP revízne šachty DN 400</t>
  </si>
  <si>
    <t xml:space="preserve"> 286161051802</t>
  </si>
  <si>
    <t>PIPELIFE  Priebežné dno 400/200 pre PP revízne šachty DN 400</t>
  </si>
  <si>
    <t xml:space="preserve"> 286161010603</t>
  </si>
  <si>
    <t>PIPELIFE  Oblúk DN 150/45° pre PVC kanalizačný systém SN 4 a SN 8</t>
  </si>
  <si>
    <t xml:space="preserve"> 286161051703</t>
  </si>
  <si>
    <t>PIPELIFE  Predĺženie 400/2 pre PP revízne šachty DN 400</t>
  </si>
  <si>
    <t xml:space="preserve"> 286161011903</t>
  </si>
  <si>
    <t>PIPELIFE  Prechod liatina - PVC DN 150 pre PVC kanalizačný systém SN 4 a SN 8</t>
  </si>
  <si>
    <t xml:space="preserve"> 283161012603</t>
  </si>
  <si>
    <t>PIPELIFE  Tesniaci krúžok DN 150 pre PVC kanalizačný systém SN 4 a SN 8</t>
  </si>
  <si>
    <t xml:space="preserve"> 286161010906</t>
  </si>
  <si>
    <t>PIPELIFE  Odbočka DN 150/150/45° pre PVC kanalizačný systém SN 4 a SN 8</t>
  </si>
  <si>
    <t>9</t>
  </si>
  <si>
    <t xml:space="preserve"> 13/B 1</t>
  </si>
  <si>
    <t xml:space="preserve"> 969021111</t>
  </si>
  <si>
    <t>Vybúranie kanalizačného potrubia</t>
  </si>
  <si>
    <t xml:space="preserve"> 979082111</t>
  </si>
  <si>
    <t>Vnútrostavenisková doprava sutiny a vybúraných hmôt do 10 m</t>
  </si>
  <si>
    <t xml:space="preserve"> 979081111</t>
  </si>
  <si>
    <t>Odvoz sutiny a vybúraných hmôt na skládku do 1 km</t>
  </si>
  <si>
    <t xml:space="preserve"> 979081121</t>
  </si>
  <si>
    <t>Odvoz sutiny a vybúraných hmôt na skládku za každý ďalší 1 km</t>
  </si>
  <si>
    <t xml:space="preserve"> 97908111011</t>
  </si>
  <si>
    <t>Nakladanie sutiny na dopravný prostriedok</t>
  </si>
  <si>
    <t xml:space="preserve"> 979089002</t>
  </si>
  <si>
    <t>Poplatok za skládku odpadov zo stavieb a demolácií /betón, tehly, obkladačky, dlaždice, keramika/ kategórie "O" - ostatné</t>
  </si>
  <si>
    <t xml:space="preserve"> 916561111</t>
  </si>
  <si>
    <t xml:space="preserve">Osadenie záhonového alebo parkového obrubníka betón., do lôžka z bet. pros. tr. C 12/15 s bočnou oporou   </t>
  </si>
  <si>
    <t>S/S70</t>
  </si>
  <si>
    <t xml:space="preserve"> 5921954660</t>
  </si>
  <si>
    <t xml:space="preserve">Premac  OBRUBNÍK PARKOVÝ 100x20x5 cm SIVY   </t>
  </si>
  <si>
    <t>ks</t>
  </si>
  <si>
    <t xml:space="preserve"> 918101111</t>
  </si>
  <si>
    <t xml:space="preserve">Lôžko pod obrubníky, krajníky alebo obruby z dlažob. kociek z betónu prostého tr. C 12/15   </t>
  </si>
  <si>
    <t>139*0.3*0.2</t>
  </si>
  <si>
    <t>99</t>
  </si>
  <si>
    <t xml:space="preserve"> 998276101</t>
  </si>
  <si>
    <t>Presun hmôt pre potrubie z rúr hĺbené plastových a sklolaminátových v otvorenom výkope</t>
  </si>
  <si>
    <t>764</t>
  </si>
  <si>
    <t>764/B 1</t>
  </si>
  <si>
    <t xml:space="preserve"> 764454803</t>
  </si>
  <si>
    <t>Demontáž odpadových rúr kruhových  do DN 150 mm</t>
  </si>
  <si>
    <t>"v rozsahu realizácie sanácie*</t>
  </si>
  <si>
    <t xml:space="preserve"> 764456855</t>
  </si>
  <si>
    <t>Demontáž odpadového kolena výtokového kruhového D 120 mm, D 150 mm a D 200 mm</t>
  </si>
  <si>
    <t>764/A 1</t>
  </si>
  <si>
    <t xml:space="preserve"> 764454231</t>
  </si>
  <si>
    <t>Montáž odpadových rúr kruhových od D 60 mm do D 150 mm z pozinkovaného Pz plechu</t>
  </si>
  <si>
    <t xml:space="preserve"> 764454204</t>
  </si>
  <si>
    <t>Odpadová rúra kruhová D 150 mm z pozinkovaného Pz plechu</t>
  </si>
  <si>
    <t>Dátum:</t>
  </si>
  <si>
    <t xml:space="preserve">DPH 23% 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</si>
</sst>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 &quot;###&quot; &quot;####0.00"/>
    <numFmt numFmtId="165" formatCode="##&quot; &quot;######0.0000"/>
    <numFmt numFmtId="166" formatCode="&quot; &quot;###&quot; &quot;#####0.000"/>
  </numFmts>
  <fonts count="21" x14ac:knownFonts="1">
    <font>
      <sz val="11"/>
      <color indexed="8"/>
      <name val="Calibri"/>
    </font>
    <font>
      <sz val="12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u/>
      <sz val="12"/>
      <color indexed="11"/>
      <name val="Calibri"/>
      <family val="2"/>
      <charset val="238"/>
    </font>
    <font>
      <sz val="11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9"/>
      <color indexed="11"/>
      <name val="Arial CE"/>
      <family val="2"/>
      <charset val="238"/>
    </font>
    <font>
      <sz val="9"/>
      <color indexed="8"/>
      <name val="Arial CE"/>
      <family val="2"/>
      <charset val="238"/>
    </font>
    <font>
      <sz val="8"/>
      <color indexed="8"/>
      <name val="Arial CE"/>
      <family val="2"/>
      <charset val="238"/>
    </font>
    <font>
      <b/>
      <sz val="8"/>
      <color indexed="8"/>
      <name val="Arial CE"/>
      <family val="2"/>
      <charset val="238"/>
    </font>
    <font>
      <sz val="8"/>
      <color indexed="8"/>
      <name val="Calibri"/>
      <family val="2"/>
      <charset val="238"/>
    </font>
    <font>
      <b/>
      <sz val="9"/>
      <color indexed="8"/>
      <name val="Arial CE"/>
      <family val="2"/>
      <charset val="238"/>
    </font>
    <font>
      <sz val="12"/>
      <color indexed="8"/>
      <name val="Arial CE"/>
      <family val="2"/>
      <charset val="238"/>
    </font>
    <font>
      <sz val="8"/>
      <color indexed="16"/>
      <name val="Arial CE"/>
      <family val="2"/>
      <charset val="238"/>
    </font>
    <font>
      <sz val="8"/>
      <color indexed="11"/>
      <name val="Arial CE"/>
      <family val="2"/>
      <charset val="238"/>
    </font>
    <font>
      <sz val="8"/>
      <color indexed="11"/>
      <name val="Calibri"/>
      <family val="2"/>
      <charset val="238"/>
    </font>
    <font>
      <b/>
      <sz val="8"/>
      <color indexed="16"/>
      <name val="Arial CE"/>
      <family val="2"/>
      <charset val="238"/>
    </font>
    <font>
      <sz val="11"/>
      <color indexed="16"/>
      <name val="Arial CE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7"/>
      <name val="Arial CE"/>
      <family val="2"/>
      <charset val="238"/>
    </font>
    <font>
      <b/>
      <sz val="8"/>
      <color indexed="17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5"/>
        <bgColor auto="1"/>
      </patternFill>
    </fill>
  </fills>
  <borders count="77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4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4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4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2"/>
      </right>
      <top style="thin">
        <color indexed="14"/>
      </top>
      <bottom style="thin">
        <color indexed="14"/>
      </bottom>
      <diagonal/>
    </border>
    <border>
      <left style="thin">
        <color indexed="12"/>
      </left>
      <right style="thin">
        <color indexed="12"/>
      </right>
      <top style="thin">
        <color indexed="14"/>
      </top>
      <bottom style="thin">
        <color indexed="14"/>
      </bottom>
      <diagonal/>
    </border>
    <border>
      <left style="thin">
        <color indexed="12"/>
      </left>
      <right style="thin">
        <color indexed="8"/>
      </right>
      <top style="thin">
        <color indexed="14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14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4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14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4"/>
      </top>
      <bottom style="thin">
        <color indexed="14"/>
      </bottom>
      <diagonal/>
    </border>
    <border>
      <left style="thin">
        <color indexed="13"/>
      </left>
      <right style="thin">
        <color indexed="13"/>
      </right>
      <top style="thin">
        <color indexed="14"/>
      </top>
      <bottom style="thin">
        <color indexed="14"/>
      </bottom>
      <diagonal/>
    </border>
    <border>
      <left style="thin">
        <color indexed="13"/>
      </left>
      <right style="thin">
        <color indexed="8"/>
      </right>
      <top style="thin">
        <color indexed="14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4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4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2"/>
      </right>
      <top style="thin">
        <color indexed="14"/>
      </top>
      <bottom style="thin">
        <color indexed="14"/>
      </bottom>
      <diagonal/>
    </border>
    <border>
      <left style="thin">
        <color indexed="8"/>
      </left>
      <right style="thin">
        <color indexed="14"/>
      </right>
      <top style="thin">
        <color indexed="8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8"/>
      </top>
      <bottom style="thin">
        <color indexed="14"/>
      </bottom>
      <diagonal/>
    </border>
    <border>
      <left style="thin">
        <color indexed="14"/>
      </left>
      <right style="thin">
        <color indexed="8"/>
      </right>
      <top style="thin">
        <color indexed="8"/>
      </top>
      <bottom style="thin">
        <color indexed="14"/>
      </bottom>
      <diagonal/>
    </border>
    <border>
      <left style="thin">
        <color indexed="12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8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8"/>
      </right>
      <top style="thin">
        <color indexed="14"/>
      </top>
      <bottom style="thin">
        <color indexed="8"/>
      </bottom>
      <diagonal/>
    </border>
    <border>
      <left style="thin">
        <color indexed="8"/>
      </left>
      <right style="thin">
        <color indexed="14"/>
      </right>
      <top style="thin">
        <color indexed="14"/>
      </top>
      <bottom style="thin">
        <color indexed="8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4"/>
      </left>
      <right style="thin">
        <color indexed="12"/>
      </right>
      <top style="thin">
        <color indexed="14"/>
      </top>
      <bottom style="thin">
        <color indexed="8"/>
      </bottom>
      <diagonal/>
    </border>
    <border>
      <left style="thin">
        <color indexed="12"/>
      </left>
      <right style="thin">
        <color indexed="14"/>
      </right>
      <top style="thin">
        <color indexed="14"/>
      </top>
      <bottom style="thin">
        <color indexed="8"/>
      </bottom>
      <diagonal/>
    </border>
    <border>
      <left style="thin">
        <color indexed="14"/>
      </left>
      <right style="thin">
        <color indexed="12"/>
      </right>
      <top style="thin">
        <color indexed="8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4"/>
      </right>
      <top style="thin">
        <color indexed="8"/>
      </top>
      <bottom style="thin">
        <color indexed="12"/>
      </bottom>
      <diagonal/>
    </border>
    <border>
      <left style="thin">
        <color indexed="14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14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4"/>
      </right>
      <top style="thin">
        <color indexed="12"/>
      </top>
      <bottom style="thin">
        <color indexed="12"/>
      </bottom>
      <diagonal/>
    </border>
    <border>
      <left style="thin">
        <color indexed="14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4"/>
      </right>
      <top style="thin">
        <color indexed="8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4"/>
      </bottom>
      <diagonal/>
    </border>
    <border>
      <left style="thin">
        <color indexed="12"/>
      </left>
      <right style="thin">
        <color indexed="14"/>
      </right>
      <top style="thin">
        <color indexed="12"/>
      </top>
      <bottom style="thin">
        <color indexed="14"/>
      </bottom>
      <diagonal/>
    </border>
    <border>
      <left style="thin">
        <color indexed="8"/>
      </left>
      <right style="thin">
        <color indexed="12"/>
      </right>
      <top style="thin">
        <color indexed="14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4"/>
      </top>
      <bottom style="thin">
        <color indexed="12"/>
      </bottom>
      <diagonal/>
    </border>
    <border>
      <left style="thin">
        <color indexed="12"/>
      </left>
      <right style="thin">
        <color indexed="14"/>
      </right>
      <top style="thin">
        <color indexed="14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4"/>
      </right>
      <top style="thin">
        <color indexed="12"/>
      </top>
      <bottom style="thin">
        <color indexed="8"/>
      </bottom>
      <diagonal/>
    </border>
    <border>
      <left style="thin">
        <color indexed="14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03">
    <xf numFmtId="0" fontId="0" fillId="0" borderId="0" xfId="0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0" fillId="0" borderId="0" xfId="0" applyNumberFormat="1"/>
    <xf numFmtId="0" fontId="4" fillId="0" borderId="1" xfId="0" applyFont="1" applyBorder="1"/>
    <xf numFmtId="0" fontId="4" fillId="0" borderId="2" xfId="0" applyFont="1" applyBorder="1"/>
    <xf numFmtId="49" fontId="5" fillId="0" borderId="2" xfId="0" applyNumberFormat="1" applyFont="1" applyBorder="1"/>
    <xf numFmtId="0" fontId="0" fillId="0" borderId="3" xfId="0" applyBorder="1"/>
    <xf numFmtId="0" fontId="0" fillId="0" borderId="3" xfId="0" applyNumberFormat="1" applyBorder="1"/>
    <xf numFmtId="0" fontId="0" fillId="0" borderId="4" xfId="0" applyBorder="1"/>
    <xf numFmtId="0" fontId="0" fillId="0" borderId="5" xfId="0" applyBorder="1"/>
    <xf numFmtId="0" fontId="4" fillId="0" borderId="6" xfId="0" applyFont="1" applyBorder="1"/>
    <xf numFmtId="0" fontId="0" fillId="0" borderId="10" xfId="0" applyBorder="1"/>
    <xf numFmtId="0" fontId="0" fillId="0" borderId="11" xfId="0" applyBorder="1"/>
    <xf numFmtId="49" fontId="7" fillId="0" borderId="12" xfId="0" applyNumberFormat="1" applyFont="1" applyBorder="1"/>
    <xf numFmtId="0" fontId="7" fillId="0" borderId="13" xfId="0" applyFont="1" applyBorder="1"/>
    <xf numFmtId="0" fontId="4" fillId="0" borderId="13" xfId="0" applyFont="1" applyBorder="1"/>
    <xf numFmtId="49" fontId="8" fillId="0" borderId="13" xfId="0" applyNumberFormat="1" applyFont="1" applyBorder="1"/>
    <xf numFmtId="0" fontId="4" fillId="0" borderId="14" xfId="0" applyFont="1" applyBorder="1"/>
    <xf numFmtId="0" fontId="4" fillId="0" borderId="12" xfId="0" applyFont="1" applyBorder="1"/>
    <xf numFmtId="49" fontId="8" fillId="0" borderId="15" xfId="0" applyNumberFormat="1" applyFont="1" applyBorder="1"/>
    <xf numFmtId="0" fontId="4" fillId="0" borderId="16" xfId="0" applyFont="1" applyBorder="1"/>
    <xf numFmtId="49" fontId="8" fillId="0" borderId="16" xfId="0" applyNumberFormat="1" applyFont="1" applyBorder="1"/>
    <xf numFmtId="49" fontId="8" fillId="0" borderId="17" xfId="0" applyNumberFormat="1" applyFont="1" applyBorder="1"/>
    <xf numFmtId="49" fontId="8" fillId="0" borderId="12" xfId="0" applyNumberFormat="1" applyFont="1" applyBorder="1"/>
    <xf numFmtId="0" fontId="4" fillId="0" borderId="17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23" xfId="0" applyFont="1" applyBorder="1"/>
    <xf numFmtId="0" fontId="4" fillId="0" borderId="15" xfId="0" applyFont="1" applyBorder="1"/>
    <xf numFmtId="49" fontId="9" fillId="0" borderId="24" xfId="0" applyNumberFormat="1" applyFont="1" applyBorder="1" applyAlignment="1">
      <alignment horizontal="center"/>
    </xf>
    <xf numFmtId="49" fontId="8" fillId="0" borderId="25" xfId="0" applyNumberFormat="1" applyFont="1" applyBorder="1"/>
    <xf numFmtId="49" fontId="8" fillId="0" borderId="26" xfId="0" applyNumberFormat="1" applyFont="1" applyBorder="1"/>
    <xf numFmtId="49" fontId="8" fillId="0" borderId="27" xfId="0" applyNumberFormat="1" applyFont="1" applyBorder="1"/>
    <xf numFmtId="49" fontId="9" fillId="0" borderId="21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164" fontId="8" fillId="0" borderId="26" xfId="0" applyNumberFormat="1" applyFont="1" applyBorder="1"/>
    <xf numFmtId="164" fontId="8" fillId="0" borderId="27" xfId="0" applyNumberFormat="1" applyFont="1" applyBorder="1"/>
    <xf numFmtId="0" fontId="8" fillId="0" borderId="29" xfId="0" applyNumberFormat="1" applyFont="1" applyBorder="1" applyAlignment="1">
      <alignment horizontal="center"/>
    </xf>
    <xf numFmtId="49" fontId="8" fillId="0" borderId="30" xfId="0" applyNumberFormat="1" applyFont="1" applyBorder="1"/>
    <xf numFmtId="0" fontId="8" fillId="0" borderId="14" xfId="0" applyNumberFormat="1" applyFont="1" applyBorder="1"/>
    <xf numFmtId="0" fontId="8" fillId="0" borderId="31" xfId="0" applyNumberFormat="1" applyFont="1" applyBorder="1" applyAlignment="1">
      <alignment horizontal="center"/>
    </xf>
    <xf numFmtId="49" fontId="8" fillId="0" borderId="32" xfId="0" applyNumberFormat="1" applyFont="1" applyBorder="1"/>
    <xf numFmtId="164" fontId="8" fillId="0" borderId="32" xfId="0" applyNumberFormat="1" applyFont="1" applyBorder="1"/>
    <xf numFmtId="164" fontId="8" fillId="0" borderId="33" xfId="0" applyNumberFormat="1" applyFont="1" applyBorder="1"/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4" xfId="0" applyFont="1" applyBorder="1"/>
    <xf numFmtId="164" fontId="8" fillId="0" borderId="35" xfId="0" applyNumberFormat="1" applyFont="1" applyBorder="1"/>
    <xf numFmtId="49" fontId="8" fillId="0" borderId="36" xfId="0" applyNumberFormat="1" applyFont="1" applyBorder="1"/>
    <xf numFmtId="164" fontId="8" fillId="0" borderId="36" xfId="0" applyNumberFormat="1" applyFont="1" applyBorder="1"/>
    <xf numFmtId="164" fontId="8" fillId="0" borderId="37" xfId="0" applyNumberFormat="1" applyFont="1" applyBorder="1"/>
    <xf numFmtId="164" fontId="4" fillId="0" borderId="37" xfId="0" applyNumberFormat="1" applyFont="1" applyBorder="1"/>
    <xf numFmtId="0" fontId="8" fillId="0" borderId="38" xfId="0" applyNumberFormat="1" applyFont="1" applyBorder="1" applyAlignment="1">
      <alignment horizontal="center"/>
    </xf>
    <xf numFmtId="49" fontId="8" fillId="0" borderId="39" xfId="0" applyNumberFormat="1" applyFont="1" applyBorder="1"/>
    <xf numFmtId="164" fontId="4" fillId="0" borderId="39" xfId="0" applyNumberFormat="1" applyFont="1" applyBorder="1"/>
    <xf numFmtId="164" fontId="9" fillId="0" borderId="40" xfId="0" applyNumberFormat="1" applyFont="1" applyBorder="1"/>
    <xf numFmtId="49" fontId="8" fillId="0" borderId="41" xfId="0" applyNumberFormat="1" applyFont="1" applyBorder="1"/>
    <xf numFmtId="0" fontId="4" fillId="0" borderId="42" xfId="0" applyFont="1" applyBorder="1"/>
    <xf numFmtId="164" fontId="9" fillId="0" borderId="27" xfId="0" applyNumberFormat="1" applyFont="1" applyBorder="1"/>
    <xf numFmtId="49" fontId="8" fillId="0" borderId="31" xfId="0" applyNumberFormat="1" applyFont="1" applyBorder="1" applyAlignment="1">
      <alignment horizontal="center"/>
    </xf>
    <xf numFmtId="49" fontId="8" fillId="0" borderId="43" xfId="0" applyNumberFormat="1" applyFont="1" applyBorder="1"/>
    <xf numFmtId="164" fontId="4" fillId="0" borderId="22" xfId="0" applyNumberFormat="1" applyFont="1" applyBorder="1"/>
    <xf numFmtId="164" fontId="4" fillId="0" borderId="23" xfId="0" applyNumberFormat="1" applyFont="1" applyBorder="1"/>
    <xf numFmtId="164" fontId="4" fillId="0" borderId="13" xfId="0" applyNumberFormat="1" applyFont="1" applyBorder="1"/>
    <xf numFmtId="49" fontId="8" fillId="0" borderId="34" xfId="0" applyNumberFormat="1" applyFont="1" applyBorder="1"/>
    <xf numFmtId="0" fontId="0" fillId="0" borderId="10" xfId="0" applyNumberFormat="1" applyBorder="1"/>
    <xf numFmtId="164" fontId="4" fillId="0" borderId="34" xfId="0" applyNumberFormat="1" applyFont="1" applyBorder="1"/>
    <xf numFmtId="0" fontId="8" fillId="0" borderId="41" xfId="0" applyFont="1" applyBorder="1"/>
    <xf numFmtId="164" fontId="4" fillId="0" borderId="16" xfId="0" applyNumberFormat="1" applyFont="1" applyBorder="1"/>
    <xf numFmtId="164" fontId="4" fillId="0" borderId="42" xfId="0" applyNumberFormat="1" applyFont="1" applyBorder="1"/>
    <xf numFmtId="0" fontId="4" fillId="0" borderId="44" xfId="0" applyFont="1" applyBorder="1"/>
    <xf numFmtId="49" fontId="8" fillId="0" borderId="45" xfId="0" applyNumberFormat="1" applyFont="1" applyBorder="1"/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49" fontId="9" fillId="0" borderId="28" xfId="0" applyNumberFormat="1" applyFont="1" applyBorder="1" applyAlignment="1">
      <alignment horizontal="center"/>
    </xf>
    <xf numFmtId="49" fontId="8" fillId="0" borderId="49" xfId="0" applyNumberFormat="1" applyFont="1" applyBorder="1"/>
    <xf numFmtId="0" fontId="4" fillId="0" borderId="50" xfId="0" applyFont="1" applyBorder="1"/>
    <xf numFmtId="164" fontId="4" fillId="0" borderId="51" xfId="0" applyNumberFormat="1" applyFont="1" applyBorder="1"/>
    <xf numFmtId="0" fontId="4" fillId="0" borderId="52" xfId="0" applyFont="1" applyBorder="1"/>
    <xf numFmtId="0" fontId="4" fillId="0" borderId="53" xfId="0" applyFont="1" applyBorder="1"/>
    <xf numFmtId="0" fontId="4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0" fontId="4" fillId="0" borderId="57" xfId="0" applyFont="1" applyBorder="1"/>
    <xf numFmtId="0" fontId="4" fillId="0" borderId="58" xfId="0" applyFont="1" applyBorder="1"/>
    <xf numFmtId="164" fontId="8" fillId="0" borderId="34" xfId="0" applyNumberFormat="1" applyFont="1" applyBorder="1"/>
    <xf numFmtId="164" fontId="8" fillId="0" borderId="42" xfId="0" applyNumberFormat="1" applyFont="1" applyBorder="1"/>
    <xf numFmtId="0" fontId="4" fillId="0" borderId="59" xfId="0" applyFont="1" applyBorder="1"/>
    <xf numFmtId="0" fontId="4" fillId="0" borderId="60" xfId="0" applyFont="1" applyBorder="1"/>
    <xf numFmtId="0" fontId="4" fillId="0" borderId="61" xfId="0" applyFont="1" applyBorder="1"/>
    <xf numFmtId="164" fontId="4" fillId="0" borderId="55" xfId="0" applyNumberFormat="1" applyFont="1" applyBorder="1"/>
    <xf numFmtId="164" fontId="9" fillId="0" borderId="33" xfId="0" applyNumberFormat="1" applyFont="1" applyBorder="1"/>
    <xf numFmtId="0" fontId="4" fillId="0" borderId="62" xfId="0" applyFont="1" applyBorder="1"/>
    <xf numFmtId="0" fontId="4" fillId="0" borderId="63" xfId="0" applyFont="1" applyBorder="1"/>
    <xf numFmtId="0" fontId="4" fillId="0" borderId="64" xfId="0" applyFont="1" applyBorder="1"/>
    <xf numFmtId="0" fontId="4" fillId="0" borderId="65" xfId="0" applyFont="1" applyBorder="1"/>
    <xf numFmtId="49" fontId="8" fillId="0" borderId="38" xfId="0" applyNumberFormat="1" applyFont="1" applyBorder="1" applyAlignment="1">
      <alignment horizontal="center"/>
    </xf>
    <xf numFmtId="0" fontId="4" fillId="0" borderId="41" xfId="0" applyFont="1" applyBorder="1"/>
    <xf numFmtId="0" fontId="4" fillId="0" borderId="45" xfId="0" applyFont="1" applyBorder="1"/>
    <xf numFmtId="0" fontId="8" fillId="0" borderId="45" xfId="0" applyNumberFormat="1" applyFont="1" applyBorder="1" applyAlignment="1">
      <alignment horizontal="center"/>
    </xf>
    <xf numFmtId="164" fontId="4" fillId="0" borderId="48" xfId="0" applyNumberFormat="1" applyFont="1" applyBorder="1"/>
    <xf numFmtId="49" fontId="9" fillId="4" borderId="1" xfId="0" applyNumberFormat="1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0" fillId="0" borderId="5" xfId="0" applyNumberFormat="1" applyBorder="1"/>
    <xf numFmtId="49" fontId="9" fillId="0" borderId="1" xfId="0" applyNumberFormat="1" applyFont="1" applyBorder="1"/>
    <xf numFmtId="49" fontId="5" fillId="0" borderId="1" xfId="0" applyNumberFormat="1" applyFont="1" applyBorder="1"/>
    <xf numFmtId="49" fontId="9" fillId="5" borderId="2" xfId="0" applyNumberFormat="1" applyFont="1" applyFill="1" applyBorder="1" applyAlignment="1">
      <alignment horizontal="center"/>
    </xf>
    <xf numFmtId="49" fontId="9" fillId="0" borderId="69" xfId="0" applyNumberFormat="1" applyFont="1" applyBorder="1"/>
    <xf numFmtId="164" fontId="9" fillId="0" borderId="69" xfId="0" applyNumberFormat="1" applyFont="1" applyBorder="1"/>
    <xf numFmtId="164" fontId="8" fillId="0" borderId="69" xfId="0" applyNumberFormat="1" applyFont="1" applyBorder="1"/>
    <xf numFmtId="165" fontId="8" fillId="0" borderId="69" xfId="0" applyNumberFormat="1" applyFont="1" applyBorder="1"/>
    <xf numFmtId="0" fontId="10" fillId="0" borderId="5" xfId="0" applyFont="1" applyBorder="1"/>
    <xf numFmtId="49" fontId="8" fillId="0" borderId="5" xfId="0" applyNumberFormat="1" applyFont="1" applyBorder="1"/>
    <xf numFmtId="164" fontId="8" fillId="0" borderId="5" xfId="0" applyNumberFormat="1" applyFont="1" applyBorder="1"/>
    <xf numFmtId="165" fontId="8" fillId="0" borderId="5" xfId="0" applyNumberFormat="1" applyFont="1" applyBorder="1"/>
    <xf numFmtId="49" fontId="9" fillId="0" borderId="5" xfId="0" applyNumberFormat="1" applyFont="1" applyBorder="1"/>
    <xf numFmtId="164" fontId="9" fillId="0" borderId="5" xfId="0" applyNumberFormat="1" applyFont="1" applyBorder="1"/>
    <xf numFmtId="165" fontId="9" fillId="0" borderId="5" xfId="0" applyNumberFormat="1" applyFont="1" applyBorder="1"/>
    <xf numFmtId="0" fontId="4" fillId="0" borderId="5" xfId="0" applyFont="1" applyBorder="1"/>
    <xf numFmtId="164" fontId="4" fillId="0" borderId="5" xfId="0" applyNumberFormat="1" applyFont="1" applyBorder="1"/>
    <xf numFmtId="165" fontId="4" fillId="0" borderId="5" xfId="0" applyNumberFormat="1" applyFont="1" applyBorder="1"/>
    <xf numFmtId="0" fontId="9" fillId="0" borderId="1" xfId="0" applyFont="1" applyBorder="1"/>
    <xf numFmtId="0" fontId="4" fillId="0" borderId="3" xfId="0" applyFont="1" applyBorder="1"/>
    <xf numFmtId="49" fontId="11" fillId="0" borderId="1" xfId="0" applyNumberFormat="1" applyFont="1" applyBorder="1"/>
    <xf numFmtId="0" fontId="4" fillId="0" borderId="70" xfId="0" applyFont="1" applyBorder="1"/>
    <xf numFmtId="0" fontId="0" fillId="0" borderId="70" xfId="0" applyBorder="1"/>
    <xf numFmtId="49" fontId="9" fillId="5" borderId="71" xfId="0" applyNumberFormat="1" applyFont="1" applyFill="1" applyBorder="1" applyAlignment="1">
      <alignment horizontal="center"/>
    </xf>
    <xf numFmtId="0" fontId="9" fillId="5" borderId="71" xfId="0" applyFont="1" applyFill="1" applyBorder="1" applyAlignment="1">
      <alignment horizontal="center"/>
    </xf>
    <xf numFmtId="0" fontId="12" fillId="5" borderId="72" xfId="0" applyFont="1" applyFill="1" applyBorder="1" applyAlignment="1">
      <alignment horizontal="center"/>
    </xf>
    <xf numFmtId="0" fontId="10" fillId="5" borderId="72" xfId="0" applyFont="1" applyFill="1" applyBorder="1" applyAlignment="1">
      <alignment horizontal="center"/>
    </xf>
    <xf numFmtId="0" fontId="1" fillId="0" borderId="73" xfId="0" applyFont="1" applyBorder="1"/>
    <xf numFmtId="0" fontId="0" fillId="0" borderId="74" xfId="0" applyBorder="1"/>
    <xf numFmtId="0" fontId="8" fillId="0" borderId="69" xfId="0" applyFont="1" applyBorder="1"/>
    <xf numFmtId="49" fontId="8" fillId="0" borderId="69" xfId="0" applyNumberFormat="1" applyFont="1" applyBorder="1"/>
    <xf numFmtId="166" fontId="8" fillId="0" borderId="69" xfId="0" applyNumberFormat="1" applyFont="1" applyBorder="1"/>
    <xf numFmtId="164" fontId="13" fillId="0" borderId="69" xfId="0" applyNumberFormat="1" applyFont="1" applyBorder="1"/>
    <xf numFmtId="0" fontId="8" fillId="0" borderId="75" xfId="0" applyFont="1" applyBorder="1"/>
    <xf numFmtId="0" fontId="10" fillId="0" borderId="75" xfId="0" applyFont="1" applyBorder="1"/>
    <xf numFmtId="0" fontId="8" fillId="0" borderId="5" xfId="0" applyFont="1" applyBorder="1"/>
    <xf numFmtId="49" fontId="9" fillId="0" borderId="5" xfId="0" applyNumberFormat="1" applyFont="1" applyBorder="1" applyAlignment="1">
      <alignment horizontal="left"/>
    </xf>
    <xf numFmtId="166" fontId="8" fillId="0" borderId="5" xfId="0" applyNumberFormat="1" applyFont="1" applyBorder="1"/>
    <xf numFmtId="164" fontId="13" fillId="0" borderId="5" xfId="0" applyNumberFormat="1" applyFont="1" applyBorder="1"/>
    <xf numFmtId="0" fontId="8" fillId="4" borderId="5" xfId="0" applyFont="1" applyFill="1" applyBorder="1" applyAlignment="1">
      <alignment horizontal="center" wrapText="1"/>
    </xf>
    <xf numFmtId="49" fontId="8" fillId="4" borderId="5" xfId="0" applyNumberFormat="1" applyFont="1" applyFill="1" applyBorder="1" applyAlignment="1">
      <alignment wrapText="1"/>
    </xf>
    <xf numFmtId="49" fontId="8" fillId="4" borderId="5" xfId="0" applyNumberFormat="1" applyFont="1" applyFill="1" applyBorder="1" applyAlignment="1">
      <alignment horizontal="left" wrapText="1"/>
    </xf>
    <xf numFmtId="166" fontId="8" fillId="4" borderId="5" xfId="0" applyNumberFormat="1" applyFont="1" applyFill="1" applyBorder="1" applyAlignment="1">
      <alignment wrapText="1"/>
    </xf>
    <xf numFmtId="164" fontId="13" fillId="4" borderId="5" xfId="0" applyNumberFormat="1" applyFont="1" applyFill="1" applyBorder="1" applyAlignment="1">
      <alignment wrapText="1"/>
    </xf>
    <xf numFmtId="164" fontId="8" fillId="4" borderId="5" xfId="0" applyNumberFormat="1" applyFont="1" applyFill="1" applyBorder="1" applyAlignment="1">
      <alignment wrapText="1"/>
    </xf>
    <xf numFmtId="0" fontId="8" fillId="4" borderId="5" xfId="0" applyNumberFormat="1" applyFont="1" applyFill="1" applyBorder="1" applyAlignment="1">
      <alignment wrapText="1"/>
    </xf>
    <xf numFmtId="0" fontId="8" fillId="0" borderId="5" xfId="0" applyNumberFormat="1" applyFont="1" applyBorder="1"/>
    <xf numFmtId="0" fontId="8" fillId="4" borderId="5" xfId="0" applyFont="1" applyFill="1" applyBorder="1" applyAlignment="1">
      <alignment wrapText="1"/>
    </xf>
    <xf numFmtId="0" fontId="8" fillId="4" borderId="5" xfId="0" applyFont="1" applyFill="1" applyBorder="1" applyAlignment="1">
      <alignment horizontal="left" wrapText="1"/>
    </xf>
    <xf numFmtId="49" fontId="4" fillId="0" borderId="5" xfId="0" applyNumberFormat="1" applyFont="1" applyBorder="1"/>
    <xf numFmtId="0" fontId="14" fillId="4" borderId="5" xfId="0" applyFont="1" applyFill="1" applyBorder="1" applyAlignment="1">
      <alignment horizontal="center" wrapText="1"/>
    </xf>
    <xf numFmtId="49" fontId="14" fillId="4" borderId="5" xfId="0" applyNumberFormat="1" applyFont="1" applyFill="1" applyBorder="1" applyAlignment="1">
      <alignment wrapText="1"/>
    </xf>
    <xf numFmtId="49" fontId="14" fillId="4" borderId="5" xfId="0" applyNumberFormat="1" applyFont="1" applyFill="1" applyBorder="1" applyAlignment="1">
      <alignment horizontal="left" wrapText="1"/>
    </xf>
    <xf numFmtId="166" fontId="14" fillId="4" borderId="5" xfId="0" applyNumberFormat="1" applyFont="1" applyFill="1" applyBorder="1" applyAlignment="1">
      <alignment wrapText="1"/>
    </xf>
    <xf numFmtId="164" fontId="14" fillId="4" borderId="5" xfId="0" applyNumberFormat="1" applyFont="1" applyFill="1" applyBorder="1" applyAlignment="1">
      <alignment wrapText="1"/>
    </xf>
    <xf numFmtId="0" fontId="14" fillId="4" borderId="5" xfId="0" applyNumberFormat="1" applyFont="1" applyFill="1" applyBorder="1" applyAlignment="1">
      <alignment wrapText="1"/>
    </xf>
    <xf numFmtId="166" fontId="14" fillId="0" borderId="5" xfId="0" applyNumberFormat="1" applyFont="1" applyBorder="1"/>
    <xf numFmtId="0" fontId="14" fillId="0" borderId="5" xfId="0" applyFont="1" applyBorder="1"/>
    <xf numFmtId="0" fontId="14" fillId="0" borderId="5" xfId="0" applyNumberFormat="1" applyFont="1" applyBorder="1"/>
    <xf numFmtId="0" fontId="15" fillId="0" borderId="5" xfId="0" applyFont="1" applyBorder="1"/>
    <xf numFmtId="164" fontId="16" fillId="0" borderId="5" xfId="0" applyNumberFormat="1" applyFont="1" applyBorder="1"/>
    <xf numFmtId="166" fontId="9" fillId="0" borderId="5" xfId="0" applyNumberFormat="1" applyFont="1" applyBorder="1"/>
    <xf numFmtId="166" fontId="4" fillId="0" borderId="5" xfId="0" applyNumberFormat="1" applyFont="1" applyBorder="1"/>
    <xf numFmtId="164" fontId="17" fillId="0" borderId="5" xfId="0" applyNumberFormat="1" applyFont="1" applyBorder="1"/>
    <xf numFmtId="0" fontId="9" fillId="0" borderId="5" xfId="0" applyNumberFormat="1" applyFont="1" applyBorder="1" applyAlignment="1">
      <alignment horizontal="left"/>
    </xf>
    <xf numFmtId="0" fontId="18" fillId="0" borderId="5" xfId="0" applyFont="1" applyBorder="1"/>
    <xf numFmtId="0" fontId="8" fillId="0" borderId="76" xfId="0" applyFont="1" applyBorder="1"/>
    <xf numFmtId="49" fontId="9" fillId="0" borderId="76" xfId="0" applyNumberFormat="1" applyFont="1" applyBorder="1"/>
    <xf numFmtId="166" fontId="8" fillId="0" borderId="76" xfId="0" applyNumberFormat="1" applyFont="1" applyBorder="1"/>
    <xf numFmtId="164" fontId="16" fillId="0" borderId="76" xfId="0" applyNumberFormat="1" applyFont="1" applyBorder="1"/>
    <xf numFmtId="164" fontId="9" fillId="0" borderId="76" xfId="0" applyNumberFormat="1" applyFont="1" applyBorder="1"/>
    <xf numFmtId="0" fontId="8" fillId="0" borderId="76" xfId="0" applyNumberFormat="1" applyFont="1" applyBorder="1"/>
    <xf numFmtId="166" fontId="9" fillId="0" borderId="76" xfId="0" applyNumberFormat="1" applyFont="1" applyBorder="1"/>
    <xf numFmtId="0" fontId="4" fillId="0" borderId="76" xfId="0" applyFont="1" applyBorder="1"/>
    <xf numFmtId="0" fontId="0" fillId="0" borderId="76" xfId="0" applyBorder="1"/>
    <xf numFmtId="0" fontId="19" fillId="0" borderId="69" xfId="0" applyFont="1" applyBorder="1"/>
    <xf numFmtId="49" fontId="19" fillId="0" borderId="69" xfId="0" applyNumberFormat="1" applyFont="1" applyBorder="1"/>
    <xf numFmtId="166" fontId="19" fillId="0" borderId="69" xfId="0" applyNumberFormat="1" applyFont="1" applyBorder="1"/>
    <xf numFmtId="164" fontId="19" fillId="0" borderId="69" xfId="0" applyNumberFormat="1" applyFont="1" applyBorder="1"/>
    <xf numFmtId="0" fontId="19" fillId="0" borderId="69" xfId="0" applyNumberFormat="1" applyFont="1" applyBorder="1"/>
    <xf numFmtId="0" fontId="20" fillId="0" borderId="69" xfId="0" applyFont="1" applyBorder="1"/>
    <xf numFmtId="164" fontId="0" fillId="0" borderId="5" xfId="0" applyNumberFormat="1" applyBorder="1"/>
    <xf numFmtId="0" fontId="1" fillId="0" borderId="0" xfId="0" applyFont="1" applyAlignment="1">
      <alignment horizontal="left" wrapText="1"/>
    </xf>
    <xf numFmtId="0" fontId="0" fillId="0" borderId="0" xfId="0"/>
    <xf numFmtId="49" fontId="6" fillId="4" borderId="7" xfId="0" applyNumberFormat="1" applyFont="1" applyFill="1" applyBorder="1" applyAlignment="1">
      <alignment wrapText="1"/>
    </xf>
    <xf numFmtId="0" fontId="6" fillId="4" borderId="8" xfId="0" applyFont="1" applyFill="1" applyBorder="1" applyAlignment="1">
      <alignment wrapText="1"/>
    </xf>
    <xf numFmtId="0" fontId="6" fillId="4" borderId="9" xfId="0" applyFont="1" applyFill="1" applyBorder="1" applyAlignment="1">
      <alignment wrapText="1"/>
    </xf>
    <xf numFmtId="49" fontId="8" fillId="4" borderId="7" xfId="0" applyNumberFormat="1" applyFont="1" applyFill="1" applyBorder="1" applyAlignment="1">
      <alignment wrapText="1"/>
    </xf>
    <xf numFmtId="0" fontId="4" fillId="4" borderId="8" xfId="0" applyFont="1" applyFill="1" applyBorder="1" applyAlignment="1">
      <alignment wrapText="1"/>
    </xf>
    <xf numFmtId="0" fontId="4" fillId="4" borderId="9" xfId="0" applyFont="1" applyFill="1" applyBorder="1" applyAlignment="1">
      <alignment wrapText="1"/>
    </xf>
    <xf numFmtId="49" fontId="8" fillId="4" borderId="18" xfId="0" applyNumberFormat="1" applyFont="1" applyFill="1" applyBorder="1" applyAlignment="1">
      <alignment wrapText="1"/>
    </xf>
    <xf numFmtId="0" fontId="4" fillId="4" borderId="19" xfId="0" applyFont="1" applyFill="1" applyBorder="1" applyAlignment="1">
      <alignment wrapText="1"/>
    </xf>
    <xf numFmtId="0" fontId="4" fillId="4" borderId="20" xfId="0" applyFont="1" applyFill="1" applyBorder="1" applyAlignment="1">
      <alignment wrapText="1"/>
    </xf>
    <xf numFmtId="49" fontId="9" fillId="4" borderId="66" xfId="0" applyNumberFormat="1" applyFont="1" applyFill="1" applyBorder="1" applyAlignment="1">
      <alignment wrapText="1"/>
    </xf>
    <xf numFmtId="0" fontId="4" fillId="4" borderId="67" xfId="0" applyFont="1" applyFill="1" applyBorder="1" applyAlignment="1">
      <alignment wrapText="1"/>
    </xf>
    <xf numFmtId="0" fontId="4" fillId="4" borderId="68" xfId="0" applyFont="1" applyFill="1" applyBorder="1" applyAlignment="1">
      <alignment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808080"/>
      <rgbColor rgb="FFFFFFAA"/>
      <rgbColor rgb="FF00B050"/>
      <rgbColor rgb="FFFF0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Moti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i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iv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4"/>
  <sheetViews>
    <sheetView showGridLines="0" workbookViewId="0"/>
  </sheetViews>
  <sheetFormatPr defaultColWidth="10" defaultRowHeight="12.95" customHeight="1" x14ac:dyDescent="0.25"/>
  <cols>
    <col min="1" max="1" width="2" customWidth="1"/>
    <col min="2" max="4" width="30.5703125" customWidth="1"/>
  </cols>
  <sheetData>
    <row r="3" spans="2:4" ht="50.1" customHeight="1" x14ac:dyDescent="0.25">
      <c r="B3" s="189" t="s">
        <v>0</v>
      </c>
      <c r="C3" s="190"/>
      <c r="D3" s="190"/>
    </row>
    <row r="7" spans="2:4" ht="18.75" x14ac:dyDescent="0.3">
      <c r="B7" s="1" t="s">
        <v>1</v>
      </c>
      <c r="C7" s="1" t="s">
        <v>2</v>
      </c>
      <c r="D7" s="1" t="s">
        <v>3</v>
      </c>
    </row>
    <row r="9" spans="2:4" ht="15.75" x14ac:dyDescent="0.25">
      <c r="B9" s="2" t="s">
        <v>4</v>
      </c>
      <c r="C9" s="2"/>
      <c r="D9" s="2"/>
    </row>
    <row r="10" spans="2:4" ht="15.75" x14ac:dyDescent="0.25">
      <c r="B10" s="3"/>
      <c r="C10" s="3" t="s">
        <v>5</v>
      </c>
      <c r="D10" s="4" t="s">
        <v>4</v>
      </c>
    </row>
    <row r="11" spans="2:4" ht="15.75" x14ac:dyDescent="0.25">
      <c r="B11" s="2" t="s">
        <v>54</v>
      </c>
      <c r="C11" s="2"/>
      <c r="D11" s="2"/>
    </row>
    <row r="12" spans="2:4" ht="15.75" x14ac:dyDescent="0.25">
      <c r="B12" s="3"/>
      <c r="C12" s="3" t="s">
        <v>5</v>
      </c>
      <c r="D12" s="4" t="s">
        <v>54</v>
      </c>
    </row>
    <row r="13" spans="2:4" ht="15.75" x14ac:dyDescent="0.25">
      <c r="B13" s="2" t="s">
        <v>70</v>
      </c>
      <c r="C13" s="2"/>
      <c r="D13" s="2"/>
    </row>
    <row r="14" spans="2:4" ht="15.75" x14ac:dyDescent="0.25">
      <c r="B14" s="3"/>
      <c r="C14" s="3" t="s">
        <v>5</v>
      </c>
      <c r="D14" s="4" t="s">
        <v>70</v>
      </c>
    </row>
  </sheetData>
  <mergeCells count="1">
    <mergeCell ref="B3:D3"/>
  </mergeCells>
  <hyperlinks>
    <hyperlink ref="D10" location="'Kryci_list 5835'!R1C1" display="Kryci_list 5835" xr:uid="{00000000-0004-0000-0000-000000000000}"/>
    <hyperlink ref="D12" location="'Rekap 5835'!R1C1" display="Rekap 5835" xr:uid="{00000000-0004-0000-0000-000001000000}"/>
    <hyperlink ref="D14" location="'SO 5835'!R1C1" display="SO 5835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41"/>
  <sheetViews>
    <sheetView showGridLines="0" tabSelected="1" workbookViewId="0">
      <selection activeCell="H29" sqref="H29"/>
    </sheetView>
  </sheetViews>
  <sheetFormatPr defaultColWidth="8.85546875" defaultRowHeight="15" customHeight="1" x14ac:dyDescent="0.25"/>
  <cols>
    <col min="1" max="1" width="1.7109375" style="5" customWidth="1"/>
    <col min="2" max="2" width="3.7109375" style="5" customWidth="1"/>
    <col min="3" max="3" width="4.7109375" style="5" customWidth="1"/>
    <col min="4" max="6" width="10.7109375" style="5" customWidth="1"/>
    <col min="7" max="7" width="3.7109375" style="5" customWidth="1"/>
    <col min="8" max="8" width="19.7109375" style="5" customWidth="1"/>
    <col min="9" max="10" width="10.7109375" style="5" customWidth="1"/>
    <col min="11" max="26" width="8.85546875" style="5" hidden="1" customWidth="1"/>
    <col min="27" max="27" width="8.85546875" style="5" customWidth="1"/>
    <col min="28" max="28" width="8.85546875" style="5" hidden="1" customWidth="1"/>
    <col min="29" max="29" width="8.85546875" style="5" customWidth="1"/>
    <col min="30" max="16384" width="8.85546875" style="5"/>
  </cols>
  <sheetData>
    <row r="1" spans="1:28" ht="28.15" customHeight="1" x14ac:dyDescent="0.25">
      <c r="A1" s="6"/>
      <c r="B1" s="7"/>
      <c r="C1" s="7"/>
      <c r="D1" s="7"/>
      <c r="E1" s="7"/>
      <c r="F1" s="8" t="s">
        <v>6</v>
      </c>
      <c r="G1" s="7"/>
      <c r="H1" s="7"/>
      <c r="I1" s="7"/>
      <c r="J1" s="7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10">
        <v>30.126000000000001</v>
      </c>
      <c r="X1" s="9"/>
      <c r="Y1" s="9"/>
      <c r="Z1" s="9"/>
      <c r="AA1" s="11"/>
      <c r="AB1" s="12"/>
    </row>
    <row r="2" spans="1:28" ht="30" customHeight="1" x14ac:dyDescent="0.25">
      <c r="A2" s="13"/>
      <c r="B2" s="191" t="s">
        <v>7</v>
      </c>
      <c r="C2" s="192"/>
      <c r="D2" s="192"/>
      <c r="E2" s="192"/>
      <c r="F2" s="192"/>
      <c r="G2" s="192"/>
      <c r="H2" s="192"/>
      <c r="I2" s="192"/>
      <c r="J2" s="193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5"/>
      <c r="AB2" s="12"/>
    </row>
    <row r="3" spans="1:28" ht="18" customHeight="1" x14ac:dyDescent="0.25">
      <c r="A3" s="13"/>
      <c r="B3" s="16" t="s">
        <v>8</v>
      </c>
      <c r="C3" s="17"/>
      <c r="D3" s="17"/>
      <c r="E3" s="17"/>
      <c r="F3" s="17"/>
      <c r="G3" s="18"/>
      <c r="H3" s="18"/>
      <c r="I3" s="19" t="s">
        <v>9</v>
      </c>
      <c r="J3" s="20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  <c r="AB3" s="12"/>
    </row>
    <row r="4" spans="1:28" ht="18" customHeight="1" x14ac:dyDescent="0.25">
      <c r="A4" s="13"/>
      <c r="B4" s="21"/>
      <c r="C4" s="18"/>
      <c r="D4" s="18"/>
      <c r="E4" s="18"/>
      <c r="F4" s="18"/>
      <c r="G4" s="18"/>
      <c r="H4" s="18"/>
      <c r="I4" s="19" t="s">
        <v>10</v>
      </c>
      <c r="J4" s="20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5"/>
      <c r="AB4" s="12"/>
    </row>
    <row r="5" spans="1:28" ht="18" customHeight="1" x14ac:dyDescent="0.25">
      <c r="A5" s="13"/>
      <c r="B5" s="22" t="s">
        <v>11</v>
      </c>
      <c r="C5" s="23"/>
      <c r="D5" s="23"/>
      <c r="E5" s="23"/>
      <c r="F5" s="24" t="s">
        <v>12</v>
      </c>
      <c r="G5" s="23"/>
      <c r="H5" s="23"/>
      <c r="I5" s="24" t="s">
        <v>13</v>
      </c>
      <c r="J5" s="25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5"/>
      <c r="AB5" s="12"/>
    </row>
    <row r="6" spans="1:28" ht="19.899999999999999" customHeight="1" x14ac:dyDescent="0.25">
      <c r="A6" s="13"/>
      <c r="B6" s="194" t="s">
        <v>14</v>
      </c>
      <c r="C6" s="195"/>
      <c r="D6" s="195"/>
      <c r="E6" s="195"/>
      <c r="F6" s="195"/>
      <c r="G6" s="195"/>
      <c r="H6" s="195"/>
      <c r="I6" s="195"/>
      <c r="J6" s="196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  <c r="AB6" s="12"/>
    </row>
    <row r="7" spans="1:28" ht="18" customHeight="1" x14ac:dyDescent="0.25">
      <c r="A7" s="13"/>
      <c r="B7" s="26" t="s">
        <v>15</v>
      </c>
      <c r="C7" s="18"/>
      <c r="D7" s="18"/>
      <c r="E7" s="18"/>
      <c r="F7" s="18"/>
      <c r="G7" s="19" t="s">
        <v>16</v>
      </c>
      <c r="H7" s="18"/>
      <c r="I7" s="18"/>
      <c r="J7" s="20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5"/>
      <c r="AB7" s="12"/>
    </row>
    <row r="8" spans="1:28" ht="19.899999999999999" customHeight="1" x14ac:dyDescent="0.25">
      <c r="A8" s="13"/>
      <c r="B8" s="197" t="s">
        <v>17</v>
      </c>
      <c r="C8" s="198"/>
      <c r="D8" s="198"/>
      <c r="E8" s="198"/>
      <c r="F8" s="198"/>
      <c r="G8" s="198"/>
      <c r="H8" s="198"/>
      <c r="I8" s="198"/>
      <c r="J8" s="199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5"/>
      <c r="AB8" s="12"/>
    </row>
    <row r="9" spans="1:28" ht="18" customHeight="1" x14ac:dyDescent="0.25">
      <c r="A9" s="13"/>
      <c r="B9" s="26" t="s">
        <v>15</v>
      </c>
      <c r="C9" s="18"/>
      <c r="D9" s="18"/>
      <c r="E9" s="18"/>
      <c r="F9" s="18"/>
      <c r="G9" s="19" t="s">
        <v>16</v>
      </c>
      <c r="H9" s="18"/>
      <c r="I9" s="18"/>
      <c r="J9" s="20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5"/>
      <c r="AB9" s="12"/>
    </row>
    <row r="10" spans="1:28" ht="19.899999999999999" customHeight="1" x14ac:dyDescent="0.25">
      <c r="A10" s="13"/>
      <c r="B10" s="197" t="s">
        <v>18</v>
      </c>
      <c r="C10" s="198"/>
      <c r="D10" s="198"/>
      <c r="E10" s="198"/>
      <c r="F10" s="198"/>
      <c r="G10" s="198"/>
      <c r="H10" s="198"/>
      <c r="I10" s="198"/>
      <c r="J10" s="199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5"/>
      <c r="AB10" s="12"/>
    </row>
    <row r="11" spans="1:28" ht="18" customHeight="1" x14ac:dyDescent="0.25">
      <c r="A11" s="13"/>
      <c r="B11" s="22" t="s">
        <v>15</v>
      </c>
      <c r="C11" s="23"/>
      <c r="D11" s="23"/>
      <c r="E11" s="23"/>
      <c r="F11" s="23"/>
      <c r="G11" s="24" t="s">
        <v>16</v>
      </c>
      <c r="H11" s="23"/>
      <c r="I11" s="23"/>
      <c r="J11" s="27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5"/>
      <c r="AB11" s="12"/>
    </row>
    <row r="12" spans="1:28" ht="18" customHeight="1" x14ac:dyDescent="0.25">
      <c r="A12" s="13"/>
      <c r="B12" s="28"/>
      <c r="C12" s="29"/>
      <c r="D12" s="29"/>
      <c r="E12" s="29"/>
      <c r="F12" s="29"/>
      <c r="G12" s="29"/>
      <c r="H12" s="29"/>
      <c r="I12" s="29"/>
      <c r="J12" s="30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5"/>
      <c r="AB12" s="12"/>
    </row>
    <row r="13" spans="1:28" ht="18" customHeight="1" x14ac:dyDescent="0.25">
      <c r="A13" s="13"/>
      <c r="B13" s="31"/>
      <c r="C13" s="23"/>
      <c r="D13" s="23"/>
      <c r="E13" s="23"/>
      <c r="F13" s="23"/>
      <c r="G13" s="23"/>
      <c r="H13" s="23"/>
      <c r="I13" s="23"/>
      <c r="J13" s="27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5"/>
      <c r="AB13" s="12"/>
    </row>
    <row r="14" spans="1:28" ht="18" customHeight="1" x14ac:dyDescent="0.25">
      <c r="A14" s="13"/>
      <c r="B14" s="32" t="s">
        <v>19</v>
      </c>
      <c r="C14" s="33" t="s">
        <v>20</v>
      </c>
      <c r="D14" s="34" t="s">
        <v>21</v>
      </c>
      <c r="E14" s="34" t="s">
        <v>22</v>
      </c>
      <c r="F14" s="35" t="s">
        <v>23</v>
      </c>
      <c r="G14" s="36" t="s">
        <v>24</v>
      </c>
      <c r="H14" s="29"/>
      <c r="I14" s="29"/>
      <c r="J14" s="30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5"/>
      <c r="AB14" s="12"/>
    </row>
    <row r="15" spans="1:28" ht="18" customHeight="1" x14ac:dyDescent="0.25">
      <c r="A15" s="13"/>
      <c r="B15" s="37">
        <v>1</v>
      </c>
      <c r="C15" s="34" t="s">
        <v>25</v>
      </c>
      <c r="D15" s="38" cm="1">
        <f t="array" ref="D15">'Rekap 5835'!B17</f>
        <v>0</v>
      </c>
      <c r="E15" s="38" cm="1">
        <f t="array" ref="E15">'Rekap 5835'!C17</f>
        <v>0</v>
      </c>
      <c r="F15" s="39" cm="1">
        <f t="array" ref="F15">'Rekap 5835'!D17</f>
        <v>0</v>
      </c>
      <c r="G15" s="40">
        <v>7</v>
      </c>
      <c r="H15" s="41" t="s">
        <v>26</v>
      </c>
      <c r="I15" s="18"/>
      <c r="J15" s="42">
        <v>0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5"/>
      <c r="AB15" s="12"/>
    </row>
    <row r="16" spans="1:28" ht="18" customHeight="1" x14ac:dyDescent="0.25">
      <c r="A16" s="13"/>
      <c r="B16" s="43">
        <v>2</v>
      </c>
      <c r="C16" s="44" t="s">
        <v>27</v>
      </c>
      <c r="D16" s="45" cm="1">
        <f t="array" ref="D16">'Rekap 5835'!B21</f>
        <v>0</v>
      </c>
      <c r="E16" s="45" cm="1">
        <f t="array" ref="E16">'Rekap 5835'!C21</f>
        <v>0</v>
      </c>
      <c r="F16" s="46" cm="1">
        <f t="array" ref="F16">'Rekap 5835'!D21</f>
        <v>0</v>
      </c>
      <c r="G16" s="47"/>
      <c r="H16" s="48"/>
      <c r="I16" s="49"/>
      <c r="J16" s="50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5"/>
      <c r="AB16" s="12"/>
    </row>
    <row r="17" spans="1:28" ht="18" customHeight="1" x14ac:dyDescent="0.25">
      <c r="A17" s="13"/>
      <c r="B17" s="40">
        <v>3</v>
      </c>
      <c r="C17" s="51" t="s">
        <v>28</v>
      </c>
      <c r="D17" s="52"/>
      <c r="E17" s="52"/>
      <c r="F17" s="50"/>
      <c r="G17" s="40">
        <v>8</v>
      </c>
      <c r="H17" s="41" t="s">
        <v>29</v>
      </c>
      <c r="I17" s="49"/>
      <c r="J17" s="50" cm="1">
        <f t="array" ref="J17">'SO 5835'!Z134</f>
        <v>0</v>
      </c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5"/>
      <c r="AB17" s="12"/>
    </row>
    <row r="18" spans="1:28" ht="18" customHeight="1" x14ac:dyDescent="0.25">
      <c r="A18" s="13"/>
      <c r="B18" s="40">
        <v>4</v>
      </c>
      <c r="C18" s="51" t="s">
        <v>30</v>
      </c>
      <c r="D18" s="52"/>
      <c r="E18" s="52"/>
      <c r="F18" s="50"/>
      <c r="G18" s="40">
        <v>9</v>
      </c>
      <c r="H18" s="41" t="s">
        <v>31</v>
      </c>
      <c r="I18" s="49"/>
      <c r="J18" s="50" cm="1">
        <f t="array" ref="J18">'SO 5835'!Y134</f>
        <v>0</v>
      </c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5"/>
      <c r="AB18" s="12"/>
    </row>
    <row r="19" spans="1:28" ht="18" customHeight="1" x14ac:dyDescent="0.25">
      <c r="A19" s="13"/>
      <c r="B19" s="40">
        <v>5</v>
      </c>
      <c r="C19" s="51" t="s">
        <v>32</v>
      </c>
      <c r="D19" s="52"/>
      <c r="E19" s="52"/>
      <c r="F19" s="53"/>
      <c r="G19" s="47"/>
      <c r="H19" s="48"/>
      <c r="I19" s="49"/>
      <c r="J19" s="5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5"/>
      <c r="AB19" s="12"/>
    </row>
    <row r="20" spans="1:28" ht="18" customHeight="1" x14ac:dyDescent="0.25">
      <c r="A20" s="13"/>
      <c r="B20" s="55">
        <v>6</v>
      </c>
      <c r="C20" s="56" t="s">
        <v>33</v>
      </c>
      <c r="D20" s="57"/>
      <c r="E20" s="54"/>
      <c r="F20" s="58" cm="1">
        <f t="array" ref="F20">SUM(F15:F19)</f>
        <v>0</v>
      </c>
      <c r="G20" s="55">
        <v>10</v>
      </c>
      <c r="H20" s="59" t="s">
        <v>33</v>
      </c>
      <c r="I20" s="60"/>
      <c r="J20" s="61" cm="1">
        <f t="array" ref="J20">SUM(J15:J19)</f>
        <v>0</v>
      </c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5"/>
      <c r="AB20" s="12"/>
    </row>
    <row r="21" spans="1:28" ht="18" customHeight="1" x14ac:dyDescent="0.25">
      <c r="A21" s="13"/>
      <c r="B21" s="62" t="s">
        <v>34</v>
      </c>
      <c r="C21" s="63" t="s">
        <v>35</v>
      </c>
      <c r="D21" s="64"/>
      <c r="E21" s="64"/>
      <c r="F21" s="65"/>
      <c r="G21" s="62" t="s">
        <v>36</v>
      </c>
      <c r="H21" s="63" t="s">
        <v>35</v>
      </c>
      <c r="I21" s="29"/>
      <c r="J21" s="65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5"/>
      <c r="AB21" s="12"/>
    </row>
    <row r="22" spans="1:28" ht="18" customHeight="1" x14ac:dyDescent="0.25">
      <c r="A22" s="13"/>
      <c r="B22" s="40">
        <v>11</v>
      </c>
      <c r="C22" s="41" t="s">
        <v>37</v>
      </c>
      <c r="D22" s="66"/>
      <c r="E22" s="67" t="s">
        <v>38</v>
      </c>
      <c r="F22" s="50" cm="1">
        <f t="array" ref="F22">((F15*U22*0)+(F16*V22*0)+(F17*W22*0))/100</f>
        <v>0</v>
      </c>
      <c r="G22" s="40">
        <v>16</v>
      </c>
      <c r="H22" s="41" t="s">
        <v>39</v>
      </c>
      <c r="I22" s="67" t="s">
        <v>38</v>
      </c>
      <c r="J22" s="50" cm="1">
        <f t="array" ref="J22">((F15*X22*0)+(F16*Y22*0)+(F17*Z22*0))/100</f>
        <v>0</v>
      </c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68">
        <v>1</v>
      </c>
      <c r="V22" s="68">
        <v>1</v>
      </c>
      <c r="W22" s="68">
        <v>1</v>
      </c>
      <c r="X22" s="68">
        <v>1</v>
      </c>
      <c r="Y22" s="68">
        <v>1</v>
      </c>
      <c r="Z22" s="68">
        <v>1</v>
      </c>
      <c r="AA22" s="15"/>
      <c r="AB22" s="12"/>
    </row>
    <row r="23" spans="1:28" ht="18" customHeight="1" x14ac:dyDescent="0.25">
      <c r="A23" s="13"/>
      <c r="B23" s="40">
        <v>12</v>
      </c>
      <c r="C23" s="41" t="s">
        <v>40</v>
      </c>
      <c r="D23" s="66"/>
      <c r="E23" s="67" t="s">
        <v>41</v>
      </c>
      <c r="F23" s="50" cm="1">
        <f t="array" ref="F23">((F15*U23*0)+(F16*V23*0)+(F17*W23*0))/100</f>
        <v>0</v>
      </c>
      <c r="G23" s="40">
        <v>17</v>
      </c>
      <c r="H23" s="41" t="s">
        <v>42</v>
      </c>
      <c r="I23" s="67" t="s">
        <v>38</v>
      </c>
      <c r="J23" s="50" cm="1">
        <f t="array" ref="J23">((F15*X23*0)+(F16*Y23*0)+(F17*Z23*0))/100</f>
        <v>0</v>
      </c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68">
        <v>1</v>
      </c>
      <c r="V23" s="68">
        <v>1</v>
      </c>
      <c r="W23" s="68">
        <v>0</v>
      </c>
      <c r="X23" s="68">
        <v>1</v>
      </c>
      <c r="Y23" s="68">
        <v>1</v>
      </c>
      <c r="Z23" s="68">
        <v>1</v>
      </c>
      <c r="AA23" s="15"/>
      <c r="AB23" s="12"/>
    </row>
    <row r="24" spans="1:28" ht="18" customHeight="1" x14ac:dyDescent="0.25">
      <c r="A24" s="13"/>
      <c r="B24" s="40">
        <v>13</v>
      </c>
      <c r="C24" s="41" t="s">
        <v>43</v>
      </c>
      <c r="D24" s="66"/>
      <c r="E24" s="67" t="s">
        <v>38</v>
      </c>
      <c r="F24" s="50" cm="1">
        <f t="array" ref="F24">((F15*U24*0)+(F16*V24*0)+(F17*W24*0))/100</f>
        <v>0</v>
      </c>
      <c r="G24" s="40">
        <v>18</v>
      </c>
      <c r="H24" s="41" t="s">
        <v>44</v>
      </c>
      <c r="I24" s="67" t="s">
        <v>41</v>
      </c>
      <c r="J24" s="50" cm="1">
        <f t="array" ref="J24">((F15*X24*0)+(F16*Y24*0)+(F17*Z24*0))/100</f>
        <v>0</v>
      </c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68">
        <v>1</v>
      </c>
      <c r="V24" s="68">
        <v>1</v>
      </c>
      <c r="W24" s="68">
        <v>1</v>
      </c>
      <c r="X24" s="68">
        <v>1</v>
      </c>
      <c r="Y24" s="68">
        <v>1</v>
      </c>
      <c r="Z24" s="68">
        <v>0</v>
      </c>
      <c r="AA24" s="15"/>
      <c r="AB24" s="12"/>
    </row>
    <row r="25" spans="1:28" ht="18" customHeight="1" x14ac:dyDescent="0.25">
      <c r="A25" s="13"/>
      <c r="B25" s="40">
        <v>14</v>
      </c>
      <c r="C25" s="48"/>
      <c r="D25" s="66"/>
      <c r="E25" s="69"/>
      <c r="F25" s="54"/>
      <c r="G25" s="40">
        <v>19</v>
      </c>
      <c r="H25" s="48"/>
      <c r="I25" s="49"/>
      <c r="J25" s="5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5"/>
      <c r="AB25" s="12"/>
    </row>
    <row r="26" spans="1:28" ht="18" customHeight="1" x14ac:dyDescent="0.25">
      <c r="A26" s="13"/>
      <c r="B26" s="55">
        <v>15</v>
      </c>
      <c r="C26" s="70"/>
      <c r="D26" s="71"/>
      <c r="E26" s="72"/>
      <c r="F26" s="61"/>
      <c r="G26" s="55">
        <v>20</v>
      </c>
      <c r="H26" s="59" t="s">
        <v>33</v>
      </c>
      <c r="I26" s="60"/>
      <c r="J26" s="61" cm="1">
        <f t="array" ref="J26">SUM(J22:J25)+SUM(F22:F25)</f>
        <v>0</v>
      </c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5"/>
      <c r="AB26" s="12"/>
    </row>
    <row r="27" spans="1:28" ht="18" customHeight="1" x14ac:dyDescent="0.25">
      <c r="A27" s="13"/>
      <c r="B27" s="73"/>
      <c r="C27" s="74" t="s">
        <v>45</v>
      </c>
      <c r="D27" s="75"/>
      <c r="E27" s="76"/>
      <c r="F27" s="77"/>
      <c r="G27" s="78" t="s">
        <v>46</v>
      </c>
      <c r="H27" s="79" t="s">
        <v>47</v>
      </c>
      <c r="I27" s="80"/>
      <c r="J27" s="81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5"/>
      <c r="AB27" s="12"/>
    </row>
    <row r="28" spans="1:28" ht="18" customHeight="1" x14ac:dyDescent="0.25">
      <c r="A28" s="13"/>
      <c r="B28" s="82"/>
      <c r="C28" s="6"/>
      <c r="D28" s="83"/>
      <c r="E28" s="84"/>
      <c r="F28" s="13"/>
      <c r="G28" s="43">
        <v>21</v>
      </c>
      <c r="H28" s="63" t="s">
        <v>48</v>
      </c>
      <c r="I28" s="85"/>
      <c r="J28" s="46" cm="1">
        <f t="array" ref="J28">F20+J20+F26+J26</f>
        <v>0</v>
      </c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5"/>
      <c r="AB28" s="12"/>
    </row>
    <row r="29" spans="1:28" ht="18" customHeight="1" x14ac:dyDescent="0.25">
      <c r="A29" s="13"/>
      <c r="B29" s="86"/>
      <c r="C29" s="87"/>
      <c r="D29" s="88"/>
      <c r="E29" s="84"/>
      <c r="F29" s="13"/>
      <c r="G29" s="40">
        <v>22</v>
      </c>
      <c r="H29" s="41" t="s">
        <v>289</v>
      </c>
      <c r="I29" s="89">
        <v>0</v>
      </c>
      <c r="J29" s="50" cm="1">
        <f t="array" ref="J29">ROUND(((ROUND(I29,2)*20)*1/100),2)</f>
        <v>0</v>
      </c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5"/>
      <c r="AB29" s="12"/>
    </row>
    <row r="30" spans="1:28" ht="18" customHeight="1" x14ac:dyDescent="0.25">
      <c r="A30" s="13"/>
      <c r="B30" s="21"/>
      <c r="C30" s="18"/>
      <c r="D30" s="49"/>
      <c r="E30" s="84"/>
      <c r="F30" s="13"/>
      <c r="G30" s="55">
        <v>23</v>
      </c>
      <c r="H30" s="59" t="s">
        <v>49</v>
      </c>
      <c r="I30" s="90">
        <v>0</v>
      </c>
      <c r="J30" s="53" cm="1">
        <f t="array" ref="J30">ROUND(((ROUND(I30,2)*0)/100),2)</f>
        <v>0</v>
      </c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5"/>
      <c r="AB30" s="12"/>
    </row>
    <row r="31" spans="1:28" ht="18" customHeight="1" x14ac:dyDescent="0.25">
      <c r="A31" s="13"/>
      <c r="B31" s="91"/>
      <c r="C31" s="92"/>
      <c r="D31" s="93"/>
      <c r="E31" s="84"/>
      <c r="F31" s="13"/>
      <c r="G31" s="43">
        <v>24</v>
      </c>
      <c r="H31" s="63" t="s">
        <v>50</v>
      </c>
      <c r="I31" s="94"/>
      <c r="J31" s="95" cm="1">
        <f t="array" ref="J31">SUM(J28:J30)</f>
        <v>0</v>
      </c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5"/>
      <c r="AB31" s="12"/>
    </row>
    <row r="32" spans="1:28" ht="18" customHeight="1" x14ac:dyDescent="0.25">
      <c r="A32" s="13"/>
      <c r="B32" s="96"/>
      <c r="C32" s="7"/>
      <c r="D32" s="97"/>
      <c r="E32" s="98"/>
      <c r="F32" s="99"/>
      <c r="G32" s="100" t="s">
        <v>51</v>
      </c>
      <c r="H32" s="101"/>
      <c r="I32" s="60"/>
      <c r="J32" s="5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5"/>
      <c r="AB32" s="12"/>
    </row>
    <row r="33" spans="1:28" ht="18" customHeight="1" x14ac:dyDescent="0.25">
      <c r="A33" s="13"/>
      <c r="B33" s="73"/>
      <c r="C33" s="102"/>
      <c r="D33" s="74" t="s">
        <v>52</v>
      </c>
      <c r="E33" s="102"/>
      <c r="F33" s="102"/>
      <c r="G33" s="103">
        <v>26</v>
      </c>
      <c r="H33" s="74" t="s">
        <v>53</v>
      </c>
      <c r="I33" s="102"/>
      <c r="J33" s="10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5"/>
      <c r="AB33" s="12"/>
    </row>
    <row r="34" spans="1:28" ht="18" customHeight="1" x14ac:dyDescent="0.25">
      <c r="A34" s="13"/>
      <c r="B34" s="82"/>
      <c r="C34" s="6"/>
      <c r="D34" s="6"/>
      <c r="E34" s="6"/>
      <c r="F34" s="6"/>
      <c r="G34" s="6"/>
      <c r="H34" s="6"/>
      <c r="I34" s="6"/>
      <c r="J34" s="13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5"/>
      <c r="AB34" s="12"/>
    </row>
    <row r="35" spans="1:28" ht="18" customHeight="1" x14ac:dyDescent="0.25">
      <c r="A35" s="13"/>
      <c r="B35" s="82"/>
      <c r="C35" s="6"/>
      <c r="D35" s="6"/>
      <c r="E35" s="6"/>
      <c r="F35" s="6"/>
      <c r="G35" s="6"/>
      <c r="H35" s="6"/>
      <c r="I35" s="6"/>
      <c r="J35" s="13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5"/>
      <c r="AB35" s="12"/>
    </row>
    <row r="36" spans="1:28" ht="18" customHeight="1" x14ac:dyDescent="0.25">
      <c r="A36" s="13"/>
      <c r="B36" s="82"/>
      <c r="C36" s="6"/>
      <c r="D36" s="6"/>
      <c r="E36" s="6"/>
      <c r="F36" s="6"/>
      <c r="G36" s="6"/>
      <c r="H36" s="6"/>
      <c r="I36" s="6"/>
      <c r="J36" s="13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5"/>
      <c r="AB36" s="12"/>
    </row>
    <row r="37" spans="1:28" ht="18" customHeight="1" x14ac:dyDescent="0.25">
      <c r="A37" s="13"/>
      <c r="B37" s="82"/>
      <c r="C37" s="6"/>
      <c r="D37" s="6"/>
      <c r="E37" s="6"/>
      <c r="F37" s="6"/>
      <c r="G37" s="6"/>
      <c r="H37" s="6"/>
      <c r="I37" s="6"/>
      <c r="J37" s="13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5"/>
      <c r="AB37" s="12"/>
    </row>
    <row r="38" spans="1:28" ht="18" customHeight="1" x14ac:dyDescent="0.25">
      <c r="A38" s="13"/>
      <c r="B38" s="82"/>
      <c r="C38" s="6"/>
      <c r="D38" s="6"/>
      <c r="E38" s="6"/>
      <c r="F38" s="6"/>
      <c r="G38" s="6"/>
      <c r="H38" s="6"/>
      <c r="I38" s="6"/>
      <c r="J38" s="13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5"/>
      <c r="AB38" s="12"/>
    </row>
    <row r="39" spans="1:28" ht="18" customHeight="1" x14ac:dyDescent="0.25">
      <c r="A39" s="13"/>
      <c r="B39" s="82"/>
      <c r="C39" s="6"/>
      <c r="D39" s="6"/>
      <c r="E39" s="6"/>
      <c r="F39" s="6"/>
      <c r="G39" s="6"/>
      <c r="H39" s="6"/>
      <c r="I39" s="6"/>
      <c r="J39" s="13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5"/>
      <c r="AB39" s="12"/>
    </row>
    <row r="40" spans="1:28" ht="18" customHeight="1" x14ac:dyDescent="0.25">
      <c r="A40" s="13"/>
      <c r="B40" s="96"/>
      <c r="C40" s="7"/>
      <c r="D40" s="7"/>
      <c r="E40" s="7"/>
      <c r="F40" s="7"/>
      <c r="G40" s="7"/>
      <c r="H40" s="7"/>
      <c r="I40" s="7"/>
      <c r="J40" s="99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5"/>
      <c r="AB40" s="12"/>
    </row>
    <row r="41" spans="1:28" ht="15.75" customHeight="1" x14ac:dyDescent="0.25">
      <c r="A41" s="6"/>
      <c r="B41" s="102"/>
      <c r="C41" s="102"/>
      <c r="D41" s="102"/>
      <c r="E41" s="102"/>
      <c r="F41" s="102"/>
      <c r="G41" s="102"/>
      <c r="H41" s="102"/>
      <c r="I41" s="102"/>
      <c r="J41" s="102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11"/>
      <c r="AB41" s="12"/>
    </row>
  </sheetData>
  <mergeCells count="4">
    <mergeCell ref="B2:J2"/>
    <mergeCell ref="B6:J6"/>
    <mergeCell ref="B8:J8"/>
    <mergeCell ref="B10:J10"/>
  </mergeCells>
  <pageMargins left="0.7" right="0.7" top="0.75" bottom="0.75" header="0.3" footer="0.3"/>
  <pageSetup scale="95"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00"/>
  <sheetViews>
    <sheetView showGridLines="0" workbookViewId="0">
      <selection activeCell="F7" sqref="F7"/>
    </sheetView>
  </sheetViews>
  <sheetFormatPr defaultColWidth="8.85546875" defaultRowHeight="15" customHeight="1" x14ac:dyDescent="0.25"/>
  <cols>
    <col min="1" max="1" width="40.7109375" style="5" customWidth="1"/>
    <col min="2" max="4" width="12.7109375" style="5" customWidth="1"/>
    <col min="5" max="6" width="15.7109375" style="5" customWidth="1"/>
    <col min="7" max="7" width="3.7109375" style="5" customWidth="1"/>
    <col min="8" max="26" width="8.85546875" style="5" hidden="1" customWidth="1"/>
    <col min="27" max="27" width="8.85546875" style="5" customWidth="1"/>
    <col min="28" max="16384" width="8.85546875" style="5"/>
  </cols>
  <sheetData>
    <row r="1" spans="1:26" ht="19.899999999999999" customHeight="1" x14ac:dyDescent="0.25">
      <c r="A1" s="200" t="s">
        <v>14</v>
      </c>
      <c r="B1" s="201"/>
      <c r="C1" s="201"/>
      <c r="D1" s="202"/>
      <c r="E1" s="105" t="s">
        <v>12</v>
      </c>
      <c r="F1" s="106"/>
      <c r="G1" s="11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07">
        <v>30.126000000000001</v>
      </c>
      <c r="X1" s="12"/>
      <c r="Y1" s="12"/>
      <c r="Z1" s="12"/>
    </row>
    <row r="2" spans="1:26" ht="19.899999999999999" customHeight="1" x14ac:dyDescent="0.25">
      <c r="A2" s="200" t="s">
        <v>17</v>
      </c>
      <c r="B2" s="201"/>
      <c r="C2" s="201"/>
      <c r="D2" s="202"/>
      <c r="E2" s="105" t="s">
        <v>10</v>
      </c>
      <c r="F2" s="106"/>
      <c r="G2" s="11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9.899999999999999" customHeight="1" x14ac:dyDescent="0.25">
      <c r="A3" s="200" t="s">
        <v>18</v>
      </c>
      <c r="B3" s="201"/>
      <c r="C3" s="201"/>
      <c r="D3" s="202"/>
      <c r="E3" s="105" t="s">
        <v>288</v>
      </c>
      <c r="F3" s="106"/>
      <c r="G3" s="11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.95" customHeight="1" x14ac:dyDescent="0.25">
      <c r="A4" s="108" t="s">
        <v>7</v>
      </c>
      <c r="B4" s="6"/>
      <c r="C4" s="6"/>
      <c r="D4" s="6"/>
      <c r="E4" s="6"/>
      <c r="F4" s="6"/>
      <c r="G4" s="1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5.95" customHeight="1" x14ac:dyDescent="0.25">
      <c r="A5" s="108" t="s">
        <v>8</v>
      </c>
      <c r="B5" s="6"/>
      <c r="C5" s="6"/>
      <c r="D5" s="6"/>
      <c r="E5" s="6"/>
      <c r="F5" s="6"/>
      <c r="G5" s="11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5.95" customHeight="1" x14ac:dyDescent="0.25">
      <c r="A6" s="6"/>
      <c r="B6" s="6"/>
      <c r="C6" s="6"/>
      <c r="D6" s="6"/>
      <c r="E6" s="6"/>
      <c r="F6" s="6"/>
      <c r="G6" s="11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5.95" customHeight="1" x14ac:dyDescent="0.25">
      <c r="A7" s="6"/>
      <c r="B7" s="6"/>
      <c r="C7" s="6"/>
      <c r="D7" s="6"/>
      <c r="E7" s="6"/>
      <c r="F7" s="6"/>
      <c r="G7" s="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15.95" customHeight="1" x14ac:dyDescent="0.25">
      <c r="A8" s="109" t="s">
        <v>55</v>
      </c>
      <c r="B8" s="6"/>
      <c r="C8" s="6"/>
      <c r="D8" s="6"/>
      <c r="E8" s="6"/>
      <c r="F8" s="6"/>
      <c r="G8" s="11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13.5" customHeight="1" x14ac:dyDescent="0.25">
      <c r="A9" s="110" t="s">
        <v>56</v>
      </c>
      <c r="B9" s="110" t="s">
        <v>21</v>
      </c>
      <c r="C9" s="110" t="s">
        <v>22</v>
      </c>
      <c r="D9" s="110" t="s">
        <v>57</v>
      </c>
      <c r="E9" s="110" t="s">
        <v>58</v>
      </c>
      <c r="F9" s="110" t="s">
        <v>59</v>
      </c>
      <c r="G9" s="11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2.95" customHeight="1" x14ac:dyDescent="0.25">
      <c r="A10" s="111" t="s">
        <v>60</v>
      </c>
      <c r="B10" s="112"/>
      <c r="C10" s="113"/>
      <c r="D10" s="113"/>
      <c r="E10" s="114"/>
      <c r="F10" s="114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</row>
    <row r="11" spans="1:26" ht="12.95" customHeight="1" x14ac:dyDescent="0.25">
      <c r="A11" s="116" t="s">
        <v>61</v>
      </c>
      <c r="B11" s="117" cm="1">
        <f t="array" ref="B11">'SO 5835'!L50</f>
        <v>0</v>
      </c>
      <c r="C11" s="117" cm="1">
        <f t="array" ref="C11">'SO 5835'!M50</f>
        <v>0</v>
      </c>
      <c r="D11" s="117" cm="1">
        <f t="array" ref="D11">'SO 5835'!I50</f>
        <v>0</v>
      </c>
      <c r="E11" s="118" cm="1">
        <f t="array" ref="E11">'SO 5835'!S50</f>
        <v>154.83000000000001</v>
      </c>
      <c r="F11" s="118" cm="1">
        <f t="array" ref="F11">'SO 5835'!V50</f>
        <v>3.07</v>
      </c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</row>
    <row r="12" spans="1:26" ht="12.95" customHeight="1" x14ac:dyDescent="0.25">
      <c r="A12" s="116" t="s">
        <v>62</v>
      </c>
      <c r="B12" s="117" cm="1">
        <f t="array" ref="B12">'SO 5835'!L59</f>
        <v>0</v>
      </c>
      <c r="C12" s="117" cm="1">
        <f t="array" ref="C12">'SO 5835'!M59</f>
        <v>0</v>
      </c>
      <c r="D12" s="117" cm="1">
        <f t="array" ref="D12">'SO 5835'!I59</f>
        <v>0</v>
      </c>
      <c r="E12" s="118" cm="1">
        <f t="array" ref="E12">'SO 5835'!S59</f>
        <v>0.01</v>
      </c>
      <c r="F12" s="118" cm="1">
        <f t="array" ref="F12">'SO 5835'!V59</f>
        <v>0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</row>
    <row r="13" spans="1:26" ht="12.95" customHeight="1" x14ac:dyDescent="0.25">
      <c r="A13" s="116" t="s">
        <v>63</v>
      </c>
      <c r="B13" s="117" cm="1">
        <f t="array" ref="B13">'SO 5835'!L67</f>
        <v>0</v>
      </c>
      <c r="C13" s="117" cm="1">
        <f t="array" ref="C13">'SO 5835'!M67</f>
        <v>0</v>
      </c>
      <c r="D13" s="117" cm="1">
        <f t="array" ref="D13">'SO 5835'!I67</f>
        <v>0</v>
      </c>
      <c r="E13" s="118" cm="1">
        <f t="array" ref="E13">'SO 5835'!S67</f>
        <v>9.5399999999999991</v>
      </c>
      <c r="F13" s="118" cm="1">
        <f t="array" ref="F13">'SO 5835'!V67</f>
        <v>0</v>
      </c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</row>
    <row r="14" spans="1:26" ht="12.95" customHeight="1" x14ac:dyDescent="0.25">
      <c r="A14" s="116" t="s">
        <v>64</v>
      </c>
      <c r="B14" s="117" cm="1">
        <f t="array" ref="B14">'SO 5835'!L103</f>
        <v>0</v>
      </c>
      <c r="C14" s="117" cm="1">
        <f t="array" ref="C14">'SO 5835'!M103</f>
        <v>0</v>
      </c>
      <c r="D14" s="117" cm="1">
        <f t="array" ref="D14">'SO 5835'!I103</f>
        <v>0</v>
      </c>
      <c r="E14" s="118" cm="1">
        <f t="array" ref="E14">'SO 5835'!S103</f>
        <v>9.76</v>
      </c>
      <c r="F14" s="118" cm="1">
        <f t="array" ref="F14">'SO 5835'!V103</f>
        <v>0</v>
      </c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</row>
    <row r="15" spans="1:26" ht="12.95" customHeight="1" x14ac:dyDescent="0.25">
      <c r="A15" s="116" t="s">
        <v>65</v>
      </c>
      <c r="B15" s="117" cm="1">
        <f t="array" ref="B15">'SO 5835'!L116</f>
        <v>0</v>
      </c>
      <c r="C15" s="117" cm="1">
        <f t="array" ref="C15">'SO 5835'!M116</f>
        <v>0</v>
      </c>
      <c r="D15" s="117" cm="1">
        <f t="array" ref="D15">'SO 5835'!I116</f>
        <v>0</v>
      </c>
      <c r="E15" s="118" cm="1">
        <f t="array" ref="E15">'SO 5835'!S116</f>
        <v>35.31</v>
      </c>
      <c r="F15" s="118" cm="1">
        <f t="array" ref="F15">'SO 5835'!V116</f>
        <v>4.5599999999999996</v>
      </c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</row>
    <row r="16" spans="1:26" ht="12.95" customHeight="1" x14ac:dyDescent="0.25">
      <c r="A16" s="116" t="s">
        <v>66</v>
      </c>
      <c r="B16" s="117" cm="1">
        <f t="array" ref="B16">'SO 5835'!L120</f>
        <v>0</v>
      </c>
      <c r="C16" s="117" cm="1">
        <f t="array" ref="C16">'SO 5835'!M120</f>
        <v>0</v>
      </c>
      <c r="D16" s="117" cm="1">
        <f t="array" ref="D16">'SO 5835'!I120</f>
        <v>0</v>
      </c>
      <c r="E16" s="118" cm="1">
        <f t="array" ref="E16">'SO 5835'!S120</f>
        <v>0</v>
      </c>
      <c r="F16" s="118" cm="1">
        <f t="array" ref="F16">'SO 5835'!V120</f>
        <v>0</v>
      </c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</row>
    <row r="17" spans="1:26" ht="12.95" customHeight="1" x14ac:dyDescent="0.25">
      <c r="A17" s="119" t="s">
        <v>60</v>
      </c>
      <c r="B17" s="120" cm="1">
        <f t="array" ref="B17">'SO 5835'!L122</f>
        <v>0</v>
      </c>
      <c r="C17" s="120" cm="1">
        <f t="array" ref="C17">'SO 5835'!M122</f>
        <v>0</v>
      </c>
      <c r="D17" s="120" cm="1">
        <f t="array" ref="D17">'SO 5835'!I122</f>
        <v>0</v>
      </c>
      <c r="E17" s="121" cm="1">
        <f t="array" ref="E17">'SO 5835'!S122</f>
        <v>209.45</v>
      </c>
      <c r="F17" s="121" cm="1">
        <f t="array" ref="F17">'SO 5835'!V122</f>
        <v>7.63</v>
      </c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</row>
    <row r="18" spans="1:26" ht="15.95" customHeight="1" x14ac:dyDescent="0.25">
      <c r="A18" s="122"/>
      <c r="B18" s="123"/>
      <c r="C18" s="123"/>
      <c r="D18" s="123"/>
      <c r="E18" s="124"/>
      <c r="F18" s="124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12.95" customHeight="1" x14ac:dyDescent="0.25">
      <c r="A19" s="119" t="s">
        <v>67</v>
      </c>
      <c r="B19" s="120"/>
      <c r="C19" s="117"/>
      <c r="D19" s="117"/>
      <c r="E19" s="118"/>
      <c r="F19" s="118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</row>
    <row r="20" spans="1:26" ht="12.95" customHeight="1" x14ac:dyDescent="0.25">
      <c r="A20" s="116" t="s">
        <v>68</v>
      </c>
      <c r="B20" s="117" cm="1">
        <f t="array" ref="B20">'SO 5835'!L131</f>
        <v>0</v>
      </c>
      <c r="C20" s="117" cm="1">
        <f t="array" ref="C20">'SO 5835'!M131</f>
        <v>0</v>
      </c>
      <c r="D20" s="117" cm="1">
        <f t="array" ref="D20">'SO 5835'!I131</f>
        <v>0</v>
      </c>
      <c r="E20" s="118" cm="1">
        <f t="array" ref="E20">'SO 5835'!S131</f>
        <v>0.11</v>
      </c>
      <c r="F20" s="118" cm="1">
        <f t="array" ref="F20">'SO 5835'!V131</f>
        <v>0.12</v>
      </c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</row>
    <row r="21" spans="1:26" ht="12.95" customHeight="1" x14ac:dyDescent="0.25">
      <c r="A21" s="119" t="s">
        <v>67</v>
      </c>
      <c r="B21" s="120" cm="1">
        <f t="array" ref="B21">'SO 5835'!L133</f>
        <v>0</v>
      </c>
      <c r="C21" s="120" cm="1">
        <f t="array" ref="C21">'SO 5835'!M133</f>
        <v>0</v>
      </c>
      <c r="D21" s="120" cm="1">
        <f t="array" ref="D21">'SO 5835'!I133</f>
        <v>0</v>
      </c>
      <c r="E21" s="121" cm="1">
        <f t="array" ref="E21">'SO 5835'!S133</f>
        <v>0.11</v>
      </c>
      <c r="F21" s="121" cm="1">
        <f t="array" ref="F21">'SO 5835'!V133</f>
        <v>0.12</v>
      </c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</row>
    <row r="22" spans="1:26" ht="15.95" customHeight="1" x14ac:dyDescent="0.25">
      <c r="A22" s="122"/>
      <c r="B22" s="123"/>
      <c r="C22" s="123"/>
      <c r="D22" s="123"/>
      <c r="E22" s="124"/>
      <c r="F22" s="124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2.95" customHeight="1" x14ac:dyDescent="0.25">
      <c r="A23" s="119" t="s">
        <v>69</v>
      </c>
      <c r="B23" s="120" cm="1">
        <f t="array" ref="B23">'SO 5835'!L134</f>
        <v>0</v>
      </c>
      <c r="C23" s="120" cm="1">
        <f t="array" ref="C23">'SO 5835'!M134</f>
        <v>0</v>
      </c>
      <c r="D23" s="120" cm="1">
        <f t="array" ref="D23">'SO 5835'!I134</f>
        <v>0</v>
      </c>
      <c r="E23" s="121" cm="1">
        <f t="array" ref="E23">'SO 5835'!S134</f>
        <v>209.56</v>
      </c>
      <c r="F23" s="121" cm="1">
        <f t="array" ref="F23">'SO 5835'!V134</f>
        <v>7.75</v>
      </c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</row>
    <row r="24" spans="1:26" ht="15.95" customHeight="1" x14ac:dyDescent="0.25">
      <c r="A24" s="122"/>
      <c r="B24" s="123"/>
      <c r="C24" s="123"/>
      <c r="D24" s="123"/>
      <c r="E24" s="124"/>
      <c r="F24" s="124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95" customHeight="1" x14ac:dyDescent="0.25">
      <c r="A25" s="122"/>
      <c r="B25" s="123"/>
      <c r="C25" s="123"/>
      <c r="D25" s="123"/>
      <c r="E25" s="124"/>
      <c r="F25" s="124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95" customHeight="1" x14ac:dyDescent="0.25">
      <c r="A26" s="122"/>
      <c r="B26" s="123"/>
      <c r="C26" s="123"/>
      <c r="D26" s="123"/>
      <c r="E26" s="124"/>
      <c r="F26" s="124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95" customHeight="1" x14ac:dyDescent="0.25">
      <c r="A27" s="122"/>
      <c r="B27" s="123"/>
      <c r="C27" s="123"/>
      <c r="D27" s="123"/>
      <c r="E27" s="124"/>
      <c r="F27" s="124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95" customHeight="1" x14ac:dyDescent="0.25">
      <c r="A28" s="122"/>
      <c r="B28" s="123"/>
      <c r="C28" s="123"/>
      <c r="D28" s="123"/>
      <c r="E28" s="124"/>
      <c r="F28" s="124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95" customHeight="1" x14ac:dyDescent="0.25">
      <c r="A29" s="122"/>
      <c r="B29" s="123"/>
      <c r="C29" s="123"/>
      <c r="D29" s="123"/>
      <c r="E29" s="124"/>
      <c r="F29" s="124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95" customHeight="1" x14ac:dyDescent="0.25">
      <c r="A30" s="122"/>
      <c r="B30" s="123"/>
      <c r="C30" s="123"/>
      <c r="D30" s="123"/>
      <c r="E30" s="124"/>
      <c r="F30" s="124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95" customHeight="1" x14ac:dyDescent="0.25">
      <c r="A31" s="122"/>
      <c r="B31" s="123"/>
      <c r="C31" s="123"/>
      <c r="D31" s="123"/>
      <c r="E31" s="124"/>
      <c r="F31" s="124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95" customHeight="1" x14ac:dyDescent="0.25">
      <c r="A32" s="122"/>
      <c r="B32" s="123"/>
      <c r="C32" s="123"/>
      <c r="D32" s="123"/>
      <c r="E32" s="124"/>
      <c r="F32" s="124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95" customHeight="1" x14ac:dyDescent="0.25">
      <c r="A33" s="122"/>
      <c r="B33" s="123"/>
      <c r="C33" s="123"/>
      <c r="D33" s="123"/>
      <c r="E33" s="124"/>
      <c r="F33" s="124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95" customHeight="1" x14ac:dyDescent="0.25">
      <c r="A34" s="122"/>
      <c r="B34" s="123"/>
      <c r="C34" s="123"/>
      <c r="D34" s="123"/>
      <c r="E34" s="124"/>
      <c r="F34" s="124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95" customHeight="1" x14ac:dyDescent="0.25">
      <c r="A35" s="122"/>
      <c r="B35" s="123"/>
      <c r="C35" s="123"/>
      <c r="D35" s="123"/>
      <c r="E35" s="124"/>
      <c r="F35" s="124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95" customHeight="1" x14ac:dyDescent="0.25">
      <c r="A36" s="122"/>
      <c r="B36" s="123"/>
      <c r="C36" s="123"/>
      <c r="D36" s="123"/>
      <c r="E36" s="124"/>
      <c r="F36" s="124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95" customHeight="1" x14ac:dyDescent="0.25">
      <c r="A37" s="122"/>
      <c r="B37" s="123"/>
      <c r="C37" s="123"/>
      <c r="D37" s="123"/>
      <c r="E37" s="124"/>
      <c r="F37" s="124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95" customHeight="1" x14ac:dyDescent="0.25">
      <c r="A38" s="122"/>
      <c r="B38" s="123"/>
      <c r="C38" s="123"/>
      <c r="D38" s="123"/>
      <c r="E38" s="124"/>
      <c r="F38" s="124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95" customHeight="1" x14ac:dyDescent="0.25">
      <c r="A39" s="122"/>
      <c r="B39" s="123"/>
      <c r="C39" s="123"/>
      <c r="D39" s="123"/>
      <c r="E39" s="124"/>
      <c r="F39" s="124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95" customHeight="1" x14ac:dyDescent="0.25">
      <c r="A40" s="122"/>
      <c r="B40" s="123"/>
      <c r="C40" s="123"/>
      <c r="D40" s="123"/>
      <c r="E40" s="124"/>
      <c r="F40" s="124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95" customHeight="1" x14ac:dyDescent="0.25">
      <c r="A41" s="122"/>
      <c r="B41" s="123"/>
      <c r="C41" s="123"/>
      <c r="D41" s="123"/>
      <c r="E41" s="124"/>
      <c r="F41" s="124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95" customHeight="1" x14ac:dyDescent="0.25">
      <c r="A42" s="122"/>
      <c r="B42" s="123"/>
      <c r="C42" s="123"/>
      <c r="D42" s="123"/>
      <c r="E42" s="124"/>
      <c r="F42" s="124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95" customHeight="1" x14ac:dyDescent="0.25">
      <c r="A43" s="122"/>
      <c r="B43" s="123"/>
      <c r="C43" s="123"/>
      <c r="D43" s="123"/>
      <c r="E43" s="124"/>
      <c r="F43" s="124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95" customHeight="1" x14ac:dyDescent="0.25">
      <c r="A44" s="122"/>
      <c r="B44" s="123"/>
      <c r="C44" s="123"/>
      <c r="D44" s="123"/>
      <c r="E44" s="124"/>
      <c r="F44" s="124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95" customHeight="1" x14ac:dyDescent="0.25">
      <c r="A45" s="122"/>
      <c r="B45" s="123"/>
      <c r="C45" s="123"/>
      <c r="D45" s="123"/>
      <c r="E45" s="124"/>
      <c r="F45" s="124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95" customHeight="1" x14ac:dyDescent="0.25">
      <c r="A46" s="122"/>
      <c r="B46" s="123"/>
      <c r="C46" s="123"/>
      <c r="D46" s="123"/>
      <c r="E46" s="124"/>
      <c r="F46" s="124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95" customHeight="1" x14ac:dyDescent="0.25">
      <c r="A47" s="122"/>
      <c r="B47" s="123"/>
      <c r="C47" s="123"/>
      <c r="D47" s="123"/>
      <c r="E47" s="124"/>
      <c r="F47" s="124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95" customHeight="1" x14ac:dyDescent="0.25">
      <c r="A48" s="122"/>
      <c r="B48" s="123"/>
      <c r="C48" s="123"/>
      <c r="D48" s="123"/>
      <c r="E48" s="124"/>
      <c r="F48" s="124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95" customHeight="1" x14ac:dyDescent="0.25">
      <c r="A49" s="122"/>
      <c r="B49" s="123"/>
      <c r="C49" s="123"/>
      <c r="D49" s="123"/>
      <c r="E49" s="124"/>
      <c r="F49" s="124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95" customHeight="1" x14ac:dyDescent="0.25">
      <c r="A50" s="122"/>
      <c r="B50" s="123"/>
      <c r="C50" s="123"/>
      <c r="D50" s="123"/>
      <c r="E50" s="124"/>
      <c r="F50" s="124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95" customHeight="1" x14ac:dyDescent="0.25">
      <c r="A51" s="122"/>
      <c r="B51" s="123"/>
      <c r="C51" s="123"/>
      <c r="D51" s="123"/>
      <c r="E51" s="124"/>
      <c r="F51" s="124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95" customHeight="1" x14ac:dyDescent="0.25">
      <c r="A52" s="122"/>
      <c r="B52" s="123"/>
      <c r="C52" s="123"/>
      <c r="D52" s="123"/>
      <c r="E52" s="124"/>
      <c r="F52" s="124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95" customHeight="1" x14ac:dyDescent="0.25">
      <c r="A53" s="122"/>
      <c r="B53" s="123"/>
      <c r="C53" s="123"/>
      <c r="D53" s="123"/>
      <c r="E53" s="124"/>
      <c r="F53" s="124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95" customHeight="1" x14ac:dyDescent="0.25">
      <c r="A54" s="122"/>
      <c r="B54" s="123"/>
      <c r="C54" s="123"/>
      <c r="D54" s="123"/>
      <c r="E54" s="124"/>
      <c r="F54" s="124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95" customHeight="1" x14ac:dyDescent="0.25">
      <c r="A55" s="122"/>
      <c r="B55" s="123"/>
      <c r="C55" s="123"/>
      <c r="D55" s="123"/>
      <c r="E55" s="124"/>
      <c r="F55" s="124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95" customHeight="1" x14ac:dyDescent="0.25">
      <c r="A56" s="122"/>
      <c r="B56" s="123"/>
      <c r="C56" s="123"/>
      <c r="D56" s="123"/>
      <c r="E56" s="124"/>
      <c r="F56" s="124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95" customHeight="1" x14ac:dyDescent="0.25">
      <c r="A57" s="122"/>
      <c r="B57" s="123"/>
      <c r="C57" s="123"/>
      <c r="D57" s="123"/>
      <c r="E57" s="124"/>
      <c r="F57" s="124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95" customHeight="1" x14ac:dyDescent="0.25">
      <c r="A58" s="122"/>
      <c r="B58" s="123"/>
      <c r="C58" s="123"/>
      <c r="D58" s="123"/>
      <c r="E58" s="124"/>
      <c r="F58" s="124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95" customHeight="1" x14ac:dyDescent="0.25">
      <c r="A59" s="122"/>
      <c r="B59" s="122"/>
      <c r="C59" s="122"/>
      <c r="D59" s="122"/>
      <c r="E59" s="122"/>
      <c r="F59" s="12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95" customHeight="1" x14ac:dyDescent="0.25">
      <c r="A60" s="122"/>
      <c r="B60" s="122"/>
      <c r="C60" s="122"/>
      <c r="D60" s="122"/>
      <c r="E60" s="122"/>
      <c r="F60" s="12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95" customHeight="1" x14ac:dyDescent="0.25">
      <c r="A61" s="122"/>
      <c r="B61" s="122"/>
      <c r="C61" s="122"/>
      <c r="D61" s="122"/>
      <c r="E61" s="122"/>
      <c r="F61" s="12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95" customHeight="1" x14ac:dyDescent="0.25">
      <c r="A62" s="122"/>
      <c r="B62" s="122"/>
      <c r="C62" s="122"/>
      <c r="D62" s="122"/>
      <c r="E62" s="122"/>
      <c r="F62" s="12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95" customHeight="1" x14ac:dyDescent="0.25">
      <c r="A63" s="122"/>
      <c r="B63" s="122"/>
      <c r="C63" s="122"/>
      <c r="D63" s="122"/>
      <c r="E63" s="122"/>
      <c r="F63" s="12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95" customHeight="1" x14ac:dyDescent="0.25">
      <c r="A64" s="122"/>
      <c r="B64" s="122"/>
      <c r="C64" s="122"/>
      <c r="D64" s="122"/>
      <c r="E64" s="122"/>
      <c r="F64" s="12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95" customHeight="1" x14ac:dyDescent="0.25">
      <c r="A65" s="122"/>
      <c r="B65" s="122"/>
      <c r="C65" s="122"/>
      <c r="D65" s="122"/>
      <c r="E65" s="122"/>
      <c r="F65" s="12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95" customHeight="1" x14ac:dyDescent="0.25">
      <c r="A66" s="122"/>
      <c r="B66" s="122"/>
      <c r="C66" s="122"/>
      <c r="D66" s="122"/>
      <c r="E66" s="122"/>
      <c r="F66" s="12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95" customHeight="1" x14ac:dyDescent="0.25">
      <c r="A67" s="122"/>
      <c r="B67" s="122"/>
      <c r="C67" s="122"/>
      <c r="D67" s="122"/>
      <c r="E67" s="122"/>
      <c r="F67" s="12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95" customHeight="1" x14ac:dyDescent="0.25">
      <c r="A68" s="122"/>
      <c r="B68" s="122"/>
      <c r="C68" s="122"/>
      <c r="D68" s="122"/>
      <c r="E68" s="122"/>
      <c r="F68" s="12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95" customHeight="1" x14ac:dyDescent="0.25">
      <c r="A69" s="122"/>
      <c r="B69" s="122"/>
      <c r="C69" s="122"/>
      <c r="D69" s="122"/>
      <c r="E69" s="122"/>
      <c r="F69" s="12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95" customHeight="1" x14ac:dyDescent="0.25">
      <c r="A70" s="122"/>
      <c r="B70" s="122"/>
      <c r="C70" s="122"/>
      <c r="D70" s="122"/>
      <c r="E70" s="122"/>
      <c r="F70" s="12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95" customHeight="1" x14ac:dyDescent="0.25">
      <c r="A71" s="122"/>
      <c r="B71" s="122"/>
      <c r="C71" s="122"/>
      <c r="D71" s="122"/>
      <c r="E71" s="122"/>
      <c r="F71" s="12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95" customHeight="1" x14ac:dyDescent="0.25">
      <c r="A72" s="122"/>
      <c r="B72" s="122"/>
      <c r="C72" s="122"/>
      <c r="D72" s="122"/>
      <c r="E72" s="122"/>
      <c r="F72" s="12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95" customHeight="1" x14ac:dyDescent="0.25">
      <c r="A73" s="122"/>
      <c r="B73" s="122"/>
      <c r="C73" s="122"/>
      <c r="D73" s="122"/>
      <c r="E73" s="122"/>
      <c r="F73" s="12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95" customHeight="1" x14ac:dyDescent="0.25">
      <c r="A74" s="122"/>
      <c r="B74" s="122"/>
      <c r="C74" s="122"/>
      <c r="D74" s="122"/>
      <c r="E74" s="122"/>
      <c r="F74" s="12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95" customHeight="1" x14ac:dyDescent="0.25">
      <c r="A75" s="122"/>
      <c r="B75" s="122"/>
      <c r="C75" s="122"/>
      <c r="D75" s="122"/>
      <c r="E75" s="122"/>
      <c r="F75" s="12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95" customHeight="1" x14ac:dyDescent="0.25">
      <c r="A76" s="122"/>
      <c r="B76" s="122"/>
      <c r="C76" s="122"/>
      <c r="D76" s="122"/>
      <c r="E76" s="122"/>
      <c r="F76" s="12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95" customHeight="1" x14ac:dyDescent="0.25">
      <c r="A77" s="122"/>
      <c r="B77" s="122"/>
      <c r="C77" s="122"/>
      <c r="D77" s="122"/>
      <c r="E77" s="122"/>
      <c r="F77" s="12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95" customHeight="1" x14ac:dyDescent="0.25">
      <c r="A78" s="122"/>
      <c r="B78" s="122"/>
      <c r="C78" s="122"/>
      <c r="D78" s="122"/>
      <c r="E78" s="122"/>
      <c r="F78" s="12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95" customHeight="1" x14ac:dyDescent="0.25">
      <c r="A79" s="122"/>
      <c r="B79" s="122"/>
      <c r="C79" s="122"/>
      <c r="D79" s="122"/>
      <c r="E79" s="122"/>
      <c r="F79" s="12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95" customHeight="1" x14ac:dyDescent="0.25">
      <c r="A80" s="122"/>
      <c r="B80" s="122"/>
      <c r="C80" s="122"/>
      <c r="D80" s="122"/>
      <c r="E80" s="122"/>
      <c r="F80" s="12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95" customHeight="1" x14ac:dyDescent="0.25">
      <c r="A81" s="122"/>
      <c r="B81" s="122"/>
      <c r="C81" s="122"/>
      <c r="D81" s="122"/>
      <c r="E81" s="122"/>
      <c r="F81" s="12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95" customHeight="1" x14ac:dyDescent="0.25">
      <c r="A82" s="122"/>
      <c r="B82" s="122"/>
      <c r="C82" s="122"/>
      <c r="D82" s="122"/>
      <c r="E82" s="122"/>
      <c r="F82" s="12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95" customHeight="1" x14ac:dyDescent="0.25">
      <c r="A83" s="122"/>
      <c r="B83" s="122"/>
      <c r="C83" s="122"/>
      <c r="D83" s="122"/>
      <c r="E83" s="122"/>
      <c r="F83" s="12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95" customHeight="1" x14ac:dyDescent="0.25">
      <c r="A84" s="122"/>
      <c r="B84" s="122"/>
      <c r="C84" s="122"/>
      <c r="D84" s="122"/>
      <c r="E84" s="122"/>
      <c r="F84" s="12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95" customHeight="1" x14ac:dyDescent="0.25">
      <c r="A85" s="122"/>
      <c r="B85" s="122"/>
      <c r="C85" s="122"/>
      <c r="D85" s="122"/>
      <c r="E85" s="122"/>
      <c r="F85" s="12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95" customHeight="1" x14ac:dyDescent="0.25">
      <c r="A86" s="122"/>
      <c r="B86" s="122"/>
      <c r="C86" s="122"/>
      <c r="D86" s="122"/>
      <c r="E86" s="122"/>
      <c r="F86" s="12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95" customHeight="1" x14ac:dyDescent="0.25">
      <c r="A87" s="122"/>
      <c r="B87" s="122"/>
      <c r="C87" s="122"/>
      <c r="D87" s="122"/>
      <c r="E87" s="122"/>
      <c r="F87" s="12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95" customHeight="1" x14ac:dyDescent="0.25">
      <c r="A88" s="122"/>
      <c r="B88" s="122"/>
      <c r="C88" s="122"/>
      <c r="D88" s="122"/>
      <c r="E88" s="122"/>
      <c r="F88" s="12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95" customHeight="1" x14ac:dyDescent="0.25">
      <c r="A89" s="122"/>
      <c r="B89" s="122"/>
      <c r="C89" s="122"/>
      <c r="D89" s="122"/>
      <c r="E89" s="122"/>
      <c r="F89" s="12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95" customHeight="1" x14ac:dyDescent="0.25">
      <c r="A90" s="122"/>
      <c r="B90" s="122"/>
      <c r="C90" s="122"/>
      <c r="D90" s="122"/>
      <c r="E90" s="122"/>
      <c r="F90" s="12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95" customHeight="1" x14ac:dyDescent="0.25">
      <c r="A91" s="122"/>
      <c r="B91" s="122"/>
      <c r="C91" s="122"/>
      <c r="D91" s="122"/>
      <c r="E91" s="122"/>
      <c r="F91" s="12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95" customHeight="1" x14ac:dyDescent="0.25">
      <c r="A92" s="122"/>
      <c r="B92" s="122"/>
      <c r="C92" s="122"/>
      <c r="D92" s="122"/>
      <c r="E92" s="122"/>
      <c r="F92" s="12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95" customHeight="1" x14ac:dyDescent="0.25">
      <c r="A93" s="122"/>
      <c r="B93" s="122"/>
      <c r="C93" s="122"/>
      <c r="D93" s="122"/>
      <c r="E93" s="122"/>
      <c r="F93" s="12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95" customHeight="1" x14ac:dyDescent="0.25">
      <c r="A94" s="122"/>
      <c r="B94" s="122"/>
      <c r="C94" s="122"/>
      <c r="D94" s="122"/>
      <c r="E94" s="122"/>
      <c r="F94" s="12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95" customHeight="1" x14ac:dyDescent="0.25">
      <c r="A95" s="122"/>
      <c r="B95" s="122"/>
      <c r="C95" s="122"/>
      <c r="D95" s="122"/>
      <c r="E95" s="122"/>
      <c r="F95" s="12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95" customHeight="1" x14ac:dyDescent="0.25">
      <c r="A96" s="122"/>
      <c r="B96" s="122"/>
      <c r="C96" s="122"/>
      <c r="D96" s="122"/>
      <c r="E96" s="122"/>
      <c r="F96" s="12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95" customHeight="1" x14ac:dyDescent="0.25">
      <c r="A97" s="122"/>
      <c r="B97" s="122"/>
      <c r="C97" s="122"/>
      <c r="D97" s="122"/>
      <c r="E97" s="122"/>
      <c r="F97" s="12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95" customHeight="1" x14ac:dyDescent="0.25">
      <c r="A98" s="122"/>
      <c r="B98" s="122"/>
      <c r="C98" s="122"/>
      <c r="D98" s="122"/>
      <c r="E98" s="122"/>
      <c r="F98" s="12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95" customHeight="1" x14ac:dyDescent="0.25">
      <c r="A99" s="122"/>
      <c r="B99" s="122"/>
      <c r="C99" s="122"/>
      <c r="D99" s="122"/>
      <c r="E99" s="122"/>
      <c r="F99" s="12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95" customHeight="1" x14ac:dyDescent="0.25">
      <c r="A100" s="122"/>
      <c r="B100" s="122"/>
      <c r="C100" s="122"/>
      <c r="D100" s="122"/>
      <c r="E100" s="122"/>
      <c r="F100" s="12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95" customHeight="1" x14ac:dyDescent="0.25">
      <c r="A101" s="122"/>
      <c r="B101" s="122"/>
      <c r="C101" s="122"/>
      <c r="D101" s="122"/>
      <c r="E101" s="122"/>
      <c r="F101" s="12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95" customHeight="1" x14ac:dyDescent="0.25">
      <c r="A102" s="122"/>
      <c r="B102" s="122"/>
      <c r="C102" s="122"/>
      <c r="D102" s="122"/>
      <c r="E102" s="122"/>
      <c r="F102" s="12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95" customHeight="1" x14ac:dyDescent="0.25">
      <c r="A103" s="122"/>
      <c r="B103" s="122"/>
      <c r="C103" s="122"/>
      <c r="D103" s="122"/>
      <c r="E103" s="122"/>
      <c r="F103" s="12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95" customHeight="1" x14ac:dyDescent="0.25">
      <c r="A104" s="122"/>
      <c r="B104" s="122"/>
      <c r="C104" s="122"/>
      <c r="D104" s="122"/>
      <c r="E104" s="122"/>
      <c r="F104" s="12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95" customHeight="1" x14ac:dyDescent="0.25">
      <c r="A105" s="122"/>
      <c r="B105" s="122"/>
      <c r="C105" s="122"/>
      <c r="D105" s="122"/>
      <c r="E105" s="122"/>
      <c r="F105" s="12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95" customHeight="1" x14ac:dyDescent="0.25">
      <c r="A106" s="122"/>
      <c r="B106" s="122"/>
      <c r="C106" s="122"/>
      <c r="D106" s="122"/>
      <c r="E106" s="122"/>
      <c r="F106" s="12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95" customHeight="1" x14ac:dyDescent="0.25">
      <c r="A107" s="122"/>
      <c r="B107" s="122"/>
      <c r="C107" s="122"/>
      <c r="D107" s="122"/>
      <c r="E107" s="122"/>
      <c r="F107" s="12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95" customHeight="1" x14ac:dyDescent="0.25">
      <c r="A108" s="122"/>
      <c r="B108" s="122"/>
      <c r="C108" s="122"/>
      <c r="D108" s="122"/>
      <c r="E108" s="122"/>
      <c r="F108" s="12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95" customHeight="1" x14ac:dyDescent="0.25">
      <c r="A109" s="122"/>
      <c r="B109" s="122"/>
      <c r="C109" s="122"/>
      <c r="D109" s="122"/>
      <c r="E109" s="122"/>
      <c r="F109" s="12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95" customHeight="1" x14ac:dyDescent="0.25">
      <c r="A110" s="122"/>
      <c r="B110" s="122"/>
      <c r="C110" s="122"/>
      <c r="D110" s="122"/>
      <c r="E110" s="122"/>
      <c r="F110" s="12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95" customHeight="1" x14ac:dyDescent="0.25">
      <c r="A111" s="122"/>
      <c r="B111" s="122"/>
      <c r="C111" s="122"/>
      <c r="D111" s="122"/>
      <c r="E111" s="122"/>
      <c r="F111" s="12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95" customHeight="1" x14ac:dyDescent="0.25">
      <c r="A112" s="122"/>
      <c r="B112" s="122"/>
      <c r="C112" s="122"/>
      <c r="D112" s="122"/>
      <c r="E112" s="122"/>
      <c r="F112" s="12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95" customHeight="1" x14ac:dyDescent="0.25">
      <c r="A113" s="122"/>
      <c r="B113" s="122"/>
      <c r="C113" s="122"/>
      <c r="D113" s="122"/>
      <c r="E113" s="122"/>
      <c r="F113" s="12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95" customHeight="1" x14ac:dyDescent="0.25">
      <c r="A114" s="122"/>
      <c r="B114" s="122"/>
      <c r="C114" s="122"/>
      <c r="D114" s="122"/>
      <c r="E114" s="122"/>
      <c r="F114" s="12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95" customHeight="1" x14ac:dyDescent="0.25">
      <c r="A115" s="122"/>
      <c r="B115" s="122"/>
      <c r="C115" s="122"/>
      <c r="D115" s="122"/>
      <c r="E115" s="122"/>
      <c r="F115" s="12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95" customHeight="1" x14ac:dyDescent="0.25">
      <c r="A116" s="122"/>
      <c r="B116" s="122"/>
      <c r="C116" s="122"/>
      <c r="D116" s="122"/>
      <c r="E116" s="122"/>
      <c r="F116" s="12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95" customHeight="1" x14ac:dyDescent="0.25">
      <c r="A117" s="122"/>
      <c r="B117" s="122"/>
      <c r="C117" s="122"/>
      <c r="D117" s="122"/>
      <c r="E117" s="122"/>
      <c r="F117" s="12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95" customHeight="1" x14ac:dyDescent="0.25">
      <c r="A118" s="122"/>
      <c r="B118" s="122"/>
      <c r="C118" s="122"/>
      <c r="D118" s="122"/>
      <c r="E118" s="122"/>
      <c r="F118" s="12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95" customHeight="1" x14ac:dyDescent="0.25">
      <c r="A119" s="122"/>
      <c r="B119" s="122"/>
      <c r="C119" s="122"/>
      <c r="D119" s="122"/>
      <c r="E119" s="122"/>
      <c r="F119" s="12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95" customHeight="1" x14ac:dyDescent="0.25">
      <c r="A120" s="122"/>
      <c r="B120" s="122"/>
      <c r="C120" s="122"/>
      <c r="D120" s="122"/>
      <c r="E120" s="122"/>
      <c r="F120" s="12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95" customHeight="1" x14ac:dyDescent="0.25">
      <c r="A121" s="122"/>
      <c r="B121" s="122"/>
      <c r="C121" s="122"/>
      <c r="D121" s="122"/>
      <c r="E121" s="122"/>
      <c r="F121" s="12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95" customHeight="1" x14ac:dyDescent="0.25">
      <c r="A122" s="122"/>
      <c r="B122" s="122"/>
      <c r="C122" s="122"/>
      <c r="D122" s="122"/>
      <c r="E122" s="122"/>
      <c r="F122" s="12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95" customHeight="1" x14ac:dyDescent="0.25">
      <c r="A123" s="122"/>
      <c r="B123" s="122"/>
      <c r="C123" s="122"/>
      <c r="D123" s="122"/>
      <c r="E123" s="122"/>
      <c r="F123" s="12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95" customHeight="1" x14ac:dyDescent="0.25">
      <c r="A124" s="122"/>
      <c r="B124" s="122"/>
      <c r="C124" s="122"/>
      <c r="D124" s="122"/>
      <c r="E124" s="122"/>
      <c r="F124" s="12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95" customHeight="1" x14ac:dyDescent="0.25">
      <c r="A125" s="122"/>
      <c r="B125" s="122"/>
      <c r="C125" s="122"/>
      <c r="D125" s="122"/>
      <c r="E125" s="122"/>
      <c r="F125" s="12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95" customHeight="1" x14ac:dyDescent="0.25">
      <c r="A126" s="122"/>
      <c r="B126" s="122"/>
      <c r="C126" s="122"/>
      <c r="D126" s="122"/>
      <c r="E126" s="122"/>
      <c r="F126" s="12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95" customHeight="1" x14ac:dyDescent="0.25">
      <c r="A127" s="122"/>
      <c r="B127" s="122"/>
      <c r="C127" s="122"/>
      <c r="D127" s="122"/>
      <c r="E127" s="122"/>
      <c r="F127" s="12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95" customHeight="1" x14ac:dyDescent="0.25">
      <c r="A128" s="122"/>
      <c r="B128" s="122"/>
      <c r="C128" s="122"/>
      <c r="D128" s="122"/>
      <c r="E128" s="122"/>
      <c r="F128" s="12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95" customHeight="1" x14ac:dyDescent="0.25">
      <c r="A129" s="122"/>
      <c r="B129" s="122"/>
      <c r="C129" s="122"/>
      <c r="D129" s="122"/>
      <c r="E129" s="122"/>
      <c r="F129" s="12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95" customHeight="1" x14ac:dyDescent="0.25">
      <c r="A130" s="122"/>
      <c r="B130" s="122"/>
      <c r="C130" s="122"/>
      <c r="D130" s="122"/>
      <c r="E130" s="122"/>
      <c r="F130" s="12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95" customHeight="1" x14ac:dyDescent="0.25">
      <c r="A131" s="122"/>
      <c r="B131" s="122"/>
      <c r="C131" s="122"/>
      <c r="D131" s="122"/>
      <c r="E131" s="122"/>
      <c r="F131" s="12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95" customHeight="1" x14ac:dyDescent="0.25">
      <c r="A132" s="122"/>
      <c r="B132" s="122"/>
      <c r="C132" s="122"/>
      <c r="D132" s="122"/>
      <c r="E132" s="122"/>
      <c r="F132" s="12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95" customHeight="1" x14ac:dyDescent="0.25">
      <c r="A133" s="122"/>
      <c r="B133" s="122"/>
      <c r="C133" s="122"/>
      <c r="D133" s="122"/>
      <c r="E133" s="122"/>
      <c r="F133" s="12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95" customHeight="1" x14ac:dyDescent="0.25">
      <c r="A134" s="122"/>
      <c r="B134" s="122"/>
      <c r="C134" s="122"/>
      <c r="D134" s="122"/>
      <c r="E134" s="122"/>
      <c r="F134" s="12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95" customHeight="1" x14ac:dyDescent="0.25">
      <c r="A135" s="122"/>
      <c r="B135" s="122"/>
      <c r="C135" s="122"/>
      <c r="D135" s="122"/>
      <c r="E135" s="122"/>
      <c r="F135" s="12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95" customHeight="1" x14ac:dyDescent="0.25">
      <c r="A136" s="122"/>
      <c r="B136" s="122"/>
      <c r="C136" s="122"/>
      <c r="D136" s="122"/>
      <c r="E136" s="122"/>
      <c r="F136" s="12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95" customHeight="1" x14ac:dyDescent="0.25">
      <c r="A137" s="122"/>
      <c r="B137" s="122"/>
      <c r="C137" s="122"/>
      <c r="D137" s="122"/>
      <c r="E137" s="122"/>
      <c r="F137" s="12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95" customHeight="1" x14ac:dyDescent="0.25">
      <c r="A138" s="122"/>
      <c r="B138" s="122"/>
      <c r="C138" s="122"/>
      <c r="D138" s="122"/>
      <c r="E138" s="122"/>
      <c r="F138" s="12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95" customHeight="1" x14ac:dyDescent="0.25">
      <c r="A139" s="122"/>
      <c r="B139" s="122"/>
      <c r="C139" s="122"/>
      <c r="D139" s="122"/>
      <c r="E139" s="122"/>
      <c r="F139" s="12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95" customHeight="1" x14ac:dyDescent="0.25">
      <c r="A140" s="122"/>
      <c r="B140" s="122"/>
      <c r="C140" s="122"/>
      <c r="D140" s="122"/>
      <c r="E140" s="122"/>
      <c r="F140" s="12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95" customHeight="1" x14ac:dyDescent="0.25">
      <c r="A141" s="122"/>
      <c r="B141" s="122"/>
      <c r="C141" s="122"/>
      <c r="D141" s="122"/>
      <c r="E141" s="122"/>
      <c r="F141" s="12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95" customHeight="1" x14ac:dyDescent="0.25">
      <c r="A142" s="122"/>
      <c r="B142" s="122"/>
      <c r="C142" s="122"/>
      <c r="D142" s="122"/>
      <c r="E142" s="122"/>
      <c r="F142" s="12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95" customHeight="1" x14ac:dyDescent="0.25">
      <c r="A143" s="122"/>
      <c r="B143" s="122"/>
      <c r="C143" s="122"/>
      <c r="D143" s="122"/>
      <c r="E143" s="122"/>
      <c r="F143" s="12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95" customHeight="1" x14ac:dyDescent="0.25">
      <c r="A144" s="122"/>
      <c r="B144" s="122"/>
      <c r="C144" s="122"/>
      <c r="D144" s="122"/>
      <c r="E144" s="122"/>
      <c r="F144" s="12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95" customHeight="1" x14ac:dyDescent="0.25">
      <c r="A145" s="122"/>
      <c r="B145" s="122"/>
      <c r="C145" s="122"/>
      <c r="D145" s="122"/>
      <c r="E145" s="122"/>
      <c r="F145" s="12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95" customHeight="1" x14ac:dyDescent="0.25">
      <c r="A146" s="122"/>
      <c r="B146" s="122"/>
      <c r="C146" s="122"/>
      <c r="D146" s="122"/>
      <c r="E146" s="122"/>
      <c r="F146" s="12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95" customHeight="1" x14ac:dyDescent="0.25">
      <c r="A147" s="122"/>
      <c r="B147" s="122"/>
      <c r="C147" s="122"/>
      <c r="D147" s="122"/>
      <c r="E147" s="122"/>
      <c r="F147" s="12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95" customHeight="1" x14ac:dyDescent="0.25">
      <c r="A148" s="122"/>
      <c r="B148" s="122"/>
      <c r="C148" s="122"/>
      <c r="D148" s="122"/>
      <c r="E148" s="122"/>
      <c r="F148" s="12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95" customHeight="1" x14ac:dyDescent="0.25">
      <c r="A149" s="122"/>
      <c r="B149" s="122"/>
      <c r="C149" s="122"/>
      <c r="D149" s="122"/>
      <c r="E149" s="122"/>
      <c r="F149" s="12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95" customHeight="1" x14ac:dyDescent="0.25">
      <c r="A150" s="122"/>
      <c r="B150" s="122"/>
      <c r="C150" s="122"/>
      <c r="D150" s="122"/>
      <c r="E150" s="122"/>
      <c r="F150" s="12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95" customHeight="1" x14ac:dyDescent="0.25">
      <c r="A151" s="122"/>
      <c r="B151" s="122"/>
      <c r="C151" s="122"/>
      <c r="D151" s="122"/>
      <c r="E151" s="122"/>
      <c r="F151" s="12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95" customHeight="1" x14ac:dyDescent="0.25">
      <c r="A152" s="122"/>
      <c r="B152" s="122"/>
      <c r="C152" s="122"/>
      <c r="D152" s="122"/>
      <c r="E152" s="122"/>
      <c r="F152" s="12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95" customHeight="1" x14ac:dyDescent="0.25">
      <c r="A153" s="122"/>
      <c r="B153" s="122"/>
      <c r="C153" s="122"/>
      <c r="D153" s="122"/>
      <c r="E153" s="122"/>
      <c r="F153" s="12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95" customHeight="1" x14ac:dyDescent="0.25">
      <c r="A154" s="122"/>
      <c r="B154" s="122"/>
      <c r="C154" s="122"/>
      <c r="D154" s="122"/>
      <c r="E154" s="122"/>
      <c r="F154" s="12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95" customHeight="1" x14ac:dyDescent="0.25">
      <c r="A155" s="122"/>
      <c r="B155" s="122"/>
      <c r="C155" s="122"/>
      <c r="D155" s="122"/>
      <c r="E155" s="122"/>
      <c r="F155" s="12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95" customHeight="1" x14ac:dyDescent="0.25">
      <c r="A156" s="122"/>
      <c r="B156" s="122"/>
      <c r="C156" s="122"/>
      <c r="D156" s="122"/>
      <c r="E156" s="122"/>
      <c r="F156" s="12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95" customHeight="1" x14ac:dyDescent="0.25">
      <c r="A157" s="122"/>
      <c r="B157" s="122"/>
      <c r="C157" s="122"/>
      <c r="D157" s="122"/>
      <c r="E157" s="122"/>
      <c r="F157" s="12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95" customHeight="1" x14ac:dyDescent="0.25">
      <c r="A158" s="122"/>
      <c r="B158" s="122"/>
      <c r="C158" s="122"/>
      <c r="D158" s="122"/>
      <c r="E158" s="122"/>
      <c r="F158" s="12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95" customHeight="1" x14ac:dyDescent="0.25">
      <c r="A159" s="122"/>
      <c r="B159" s="122"/>
      <c r="C159" s="122"/>
      <c r="D159" s="122"/>
      <c r="E159" s="122"/>
      <c r="F159" s="12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95" customHeight="1" x14ac:dyDescent="0.25">
      <c r="A160" s="122"/>
      <c r="B160" s="122"/>
      <c r="C160" s="122"/>
      <c r="D160" s="122"/>
      <c r="E160" s="122"/>
      <c r="F160" s="12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95" customHeight="1" x14ac:dyDescent="0.25">
      <c r="A161" s="122"/>
      <c r="B161" s="122"/>
      <c r="C161" s="122"/>
      <c r="D161" s="122"/>
      <c r="E161" s="122"/>
      <c r="F161" s="12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95" customHeight="1" x14ac:dyDescent="0.25">
      <c r="A162" s="122"/>
      <c r="B162" s="122"/>
      <c r="C162" s="122"/>
      <c r="D162" s="122"/>
      <c r="E162" s="122"/>
      <c r="F162" s="12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95" customHeight="1" x14ac:dyDescent="0.25">
      <c r="A163" s="122"/>
      <c r="B163" s="122"/>
      <c r="C163" s="122"/>
      <c r="D163" s="122"/>
      <c r="E163" s="122"/>
      <c r="F163" s="12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95" customHeight="1" x14ac:dyDescent="0.25">
      <c r="A164" s="122"/>
      <c r="B164" s="122"/>
      <c r="C164" s="122"/>
      <c r="D164" s="122"/>
      <c r="E164" s="122"/>
      <c r="F164" s="12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95" customHeight="1" x14ac:dyDescent="0.25">
      <c r="A165" s="122"/>
      <c r="B165" s="122"/>
      <c r="C165" s="122"/>
      <c r="D165" s="122"/>
      <c r="E165" s="122"/>
      <c r="F165" s="12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95" customHeight="1" x14ac:dyDescent="0.25">
      <c r="A166" s="122"/>
      <c r="B166" s="122"/>
      <c r="C166" s="122"/>
      <c r="D166" s="122"/>
      <c r="E166" s="122"/>
      <c r="F166" s="12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95" customHeight="1" x14ac:dyDescent="0.25">
      <c r="A167" s="122"/>
      <c r="B167" s="122"/>
      <c r="C167" s="122"/>
      <c r="D167" s="122"/>
      <c r="E167" s="122"/>
      <c r="F167" s="12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95" customHeight="1" x14ac:dyDescent="0.25">
      <c r="A168" s="122"/>
      <c r="B168" s="122"/>
      <c r="C168" s="122"/>
      <c r="D168" s="122"/>
      <c r="E168" s="122"/>
      <c r="F168" s="12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95" customHeight="1" x14ac:dyDescent="0.25">
      <c r="A169" s="122"/>
      <c r="B169" s="122"/>
      <c r="C169" s="122"/>
      <c r="D169" s="122"/>
      <c r="E169" s="122"/>
      <c r="F169" s="12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95" customHeight="1" x14ac:dyDescent="0.25">
      <c r="A170" s="122"/>
      <c r="B170" s="122"/>
      <c r="C170" s="122"/>
      <c r="D170" s="122"/>
      <c r="E170" s="122"/>
      <c r="F170" s="12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95" customHeight="1" x14ac:dyDescent="0.25">
      <c r="A171" s="122"/>
      <c r="B171" s="122"/>
      <c r="C171" s="122"/>
      <c r="D171" s="122"/>
      <c r="E171" s="122"/>
      <c r="F171" s="12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95" customHeight="1" x14ac:dyDescent="0.25">
      <c r="A172" s="122"/>
      <c r="B172" s="122"/>
      <c r="C172" s="122"/>
      <c r="D172" s="122"/>
      <c r="E172" s="122"/>
      <c r="F172" s="12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95" customHeight="1" x14ac:dyDescent="0.25">
      <c r="A173" s="122"/>
      <c r="B173" s="122"/>
      <c r="C173" s="122"/>
      <c r="D173" s="122"/>
      <c r="E173" s="122"/>
      <c r="F173" s="12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95" customHeight="1" x14ac:dyDescent="0.25">
      <c r="A174" s="122"/>
      <c r="B174" s="122"/>
      <c r="C174" s="122"/>
      <c r="D174" s="122"/>
      <c r="E174" s="122"/>
      <c r="F174" s="12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95" customHeight="1" x14ac:dyDescent="0.25">
      <c r="A175" s="122"/>
      <c r="B175" s="122"/>
      <c r="C175" s="122"/>
      <c r="D175" s="122"/>
      <c r="E175" s="122"/>
      <c r="F175" s="12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95" customHeight="1" x14ac:dyDescent="0.25">
      <c r="A176" s="122"/>
      <c r="B176" s="122"/>
      <c r="C176" s="122"/>
      <c r="D176" s="122"/>
      <c r="E176" s="122"/>
      <c r="F176" s="12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95" customHeight="1" x14ac:dyDescent="0.25">
      <c r="A177" s="122"/>
      <c r="B177" s="122"/>
      <c r="C177" s="122"/>
      <c r="D177" s="122"/>
      <c r="E177" s="122"/>
      <c r="F177" s="12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95" customHeight="1" x14ac:dyDescent="0.25">
      <c r="A178" s="122"/>
      <c r="B178" s="122"/>
      <c r="C178" s="122"/>
      <c r="D178" s="122"/>
      <c r="E178" s="122"/>
      <c r="F178" s="12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95" customHeight="1" x14ac:dyDescent="0.25">
      <c r="A179" s="122"/>
      <c r="B179" s="122"/>
      <c r="C179" s="122"/>
      <c r="D179" s="122"/>
      <c r="E179" s="122"/>
      <c r="F179" s="12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95" customHeight="1" x14ac:dyDescent="0.25">
      <c r="A180" s="122"/>
      <c r="B180" s="122"/>
      <c r="C180" s="122"/>
      <c r="D180" s="122"/>
      <c r="E180" s="122"/>
      <c r="F180" s="12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95" customHeight="1" x14ac:dyDescent="0.25">
      <c r="A181" s="122"/>
      <c r="B181" s="122"/>
      <c r="C181" s="122"/>
      <c r="D181" s="122"/>
      <c r="E181" s="122"/>
      <c r="F181" s="12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95" customHeight="1" x14ac:dyDescent="0.25">
      <c r="A182" s="122"/>
      <c r="B182" s="122"/>
      <c r="C182" s="122"/>
      <c r="D182" s="122"/>
      <c r="E182" s="122"/>
      <c r="F182" s="12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95" customHeight="1" x14ac:dyDescent="0.25">
      <c r="A183" s="122"/>
      <c r="B183" s="122"/>
      <c r="C183" s="122"/>
      <c r="D183" s="122"/>
      <c r="E183" s="122"/>
      <c r="F183" s="12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95" customHeight="1" x14ac:dyDescent="0.25">
      <c r="A184" s="122"/>
      <c r="B184" s="122"/>
      <c r="C184" s="122"/>
      <c r="D184" s="122"/>
      <c r="E184" s="122"/>
      <c r="F184" s="12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95" customHeight="1" x14ac:dyDescent="0.25">
      <c r="A185" s="122"/>
      <c r="B185" s="122"/>
      <c r="C185" s="122"/>
      <c r="D185" s="122"/>
      <c r="E185" s="122"/>
      <c r="F185" s="12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95" customHeight="1" x14ac:dyDescent="0.25">
      <c r="A186" s="122"/>
      <c r="B186" s="122"/>
      <c r="C186" s="122"/>
      <c r="D186" s="122"/>
      <c r="E186" s="122"/>
      <c r="F186" s="12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95" customHeight="1" x14ac:dyDescent="0.25">
      <c r="A187" s="122"/>
      <c r="B187" s="122"/>
      <c r="C187" s="122"/>
      <c r="D187" s="122"/>
      <c r="E187" s="122"/>
      <c r="F187" s="12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95" customHeight="1" x14ac:dyDescent="0.25">
      <c r="A188" s="122"/>
      <c r="B188" s="122"/>
      <c r="C188" s="122"/>
      <c r="D188" s="122"/>
      <c r="E188" s="122"/>
      <c r="F188" s="12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95" customHeight="1" x14ac:dyDescent="0.25">
      <c r="A189" s="122"/>
      <c r="B189" s="122"/>
      <c r="C189" s="122"/>
      <c r="D189" s="122"/>
      <c r="E189" s="122"/>
      <c r="F189" s="12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95" customHeight="1" x14ac:dyDescent="0.25">
      <c r="A190" s="122"/>
      <c r="B190" s="122"/>
      <c r="C190" s="122"/>
      <c r="D190" s="122"/>
      <c r="E190" s="122"/>
      <c r="F190" s="12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95" customHeight="1" x14ac:dyDescent="0.25">
      <c r="A191" s="122"/>
      <c r="B191" s="122"/>
      <c r="C191" s="122"/>
      <c r="D191" s="122"/>
      <c r="E191" s="122"/>
      <c r="F191" s="12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95" customHeight="1" x14ac:dyDescent="0.25">
      <c r="A192" s="122"/>
      <c r="B192" s="122"/>
      <c r="C192" s="122"/>
      <c r="D192" s="122"/>
      <c r="E192" s="122"/>
      <c r="F192" s="12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95" customHeight="1" x14ac:dyDescent="0.25">
      <c r="A193" s="122"/>
      <c r="B193" s="122"/>
      <c r="C193" s="122"/>
      <c r="D193" s="122"/>
      <c r="E193" s="122"/>
      <c r="F193" s="12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95" customHeight="1" x14ac:dyDescent="0.25">
      <c r="A194" s="122"/>
      <c r="B194" s="122"/>
      <c r="C194" s="122"/>
      <c r="D194" s="122"/>
      <c r="E194" s="122"/>
      <c r="F194" s="12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95" customHeight="1" x14ac:dyDescent="0.25">
      <c r="A195" s="122"/>
      <c r="B195" s="122"/>
      <c r="C195" s="122"/>
      <c r="D195" s="122"/>
      <c r="E195" s="122"/>
      <c r="F195" s="12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95" customHeight="1" x14ac:dyDescent="0.25">
      <c r="A196" s="122"/>
      <c r="B196" s="122"/>
      <c r="C196" s="122"/>
      <c r="D196" s="122"/>
      <c r="E196" s="122"/>
      <c r="F196" s="12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95" customHeight="1" x14ac:dyDescent="0.25">
      <c r="A197" s="122"/>
      <c r="B197" s="122"/>
      <c r="C197" s="122"/>
      <c r="D197" s="122"/>
      <c r="E197" s="122"/>
      <c r="F197" s="12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95" customHeight="1" x14ac:dyDescent="0.25">
      <c r="A198" s="122"/>
      <c r="B198" s="122"/>
      <c r="C198" s="122"/>
      <c r="D198" s="122"/>
      <c r="E198" s="122"/>
      <c r="F198" s="12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95" customHeight="1" x14ac:dyDescent="0.25">
      <c r="A199" s="122"/>
      <c r="B199" s="122"/>
      <c r="C199" s="122"/>
      <c r="D199" s="122"/>
      <c r="E199" s="122"/>
      <c r="F199" s="12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95" customHeight="1" x14ac:dyDescent="0.25">
      <c r="A200" s="122"/>
      <c r="B200" s="122"/>
      <c r="C200" s="122"/>
      <c r="D200" s="122"/>
      <c r="E200" s="122"/>
      <c r="F200" s="12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95" customHeight="1" x14ac:dyDescent="0.25">
      <c r="A201" s="122"/>
      <c r="B201" s="122"/>
      <c r="C201" s="122"/>
      <c r="D201" s="122"/>
      <c r="E201" s="122"/>
      <c r="F201" s="12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95" customHeight="1" x14ac:dyDescent="0.25">
      <c r="A202" s="122"/>
      <c r="B202" s="122"/>
      <c r="C202" s="122"/>
      <c r="D202" s="122"/>
      <c r="E202" s="122"/>
      <c r="F202" s="12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95" customHeight="1" x14ac:dyDescent="0.25">
      <c r="A203" s="122"/>
      <c r="B203" s="122"/>
      <c r="C203" s="122"/>
      <c r="D203" s="122"/>
      <c r="E203" s="122"/>
      <c r="F203" s="12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95" customHeight="1" x14ac:dyDescent="0.25">
      <c r="A204" s="122"/>
      <c r="B204" s="122"/>
      <c r="C204" s="122"/>
      <c r="D204" s="122"/>
      <c r="E204" s="122"/>
      <c r="F204" s="12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95" customHeight="1" x14ac:dyDescent="0.25">
      <c r="A205" s="122"/>
      <c r="B205" s="122"/>
      <c r="C205" s="122"/>
      <c r="D205" s="122"/>
      <c r="E205" s="122"/>
      <c r="F205" s="12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95" customHeight="1" x14ac:dyDescent="0.25">
      <c r="A206" s="122"/>
      <c r="B206" s="122"/>
      <c r="C206" s="122"/>
      <c r="D206" s="122"/>
      <c r="E206" s="122"/>
      <c r="F206" s="12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95" customHeight="1" x14ac:dyDescent="0.25">
      <c r="A207" s="122"/>
      <c r="B207" s="122"/>
      <c r="C207" s="122"/>
      <c r="D207" s="122"/>
      <c r="E207" s="122"/>
      <c r="F207" s="12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95" customHeight="1" x14ac:dyDescent="0.25">
      <c r="A208" s="122"/>
      <c r="B208" s="122"/>
      <c r="C208" s="122"/>
      <c r="D208" s="122"/>
      <c r="E208" s="122"/>
      <c r="F208" s="12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95" customHeight="1" x14ac:dyDescent="0.25">
      <c r="A209" s="122"/>
      <c r="B209" s="122"/>
      <c r="C209" s="122"/>
      <c r="D209" s="122"/>
      <c r="E209" s="122"/>
      <c r="F209" s="12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95" customHeight="1" x14ac:dyDescent="0.25">
      <c r="A210" s="122"/>
      <c r="B210" s="122"/>
      <c r="C210" s="122"/>
      <c r="D210" s="122"/>
      <c r="E210" s="122"/>
      <c r="F210" s="12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95" customHeight="1" x14ac:dyDescent="0.25">
      <c r="A211" s="122"/>
      <c r="B211" s="122"/>
      <c r="C211" s="122"/>
      <c r="D211" s="122"/>
      <c r="E211" s="122"/>
      <c r="F211" s="12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95" customHeight="1" x14ac:dyDescent="0.25">
      <c r="A212" s="122"/>
      <c r="B212" s="122"/>
      <c r="C212" s="122"/>
      <c r="D212" s="122"/>
      <c r="E212" s="122"/>
      <c r="F212" s="12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95" customHeight="1" x14ac:dyDescent="0.25">
      <c r="A213" s="122"/>
      <c r="B213" s="122"/>
      <c r="C213" s="122"/>
      <c r="D213" s="122"/>
      <c r="E213" s="122"/>
      <c r="F213" s="12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95" customHeight="1" x14ac:dyDescent="0.25">
      <c r="A214" s="122"/>
      <c r="B214" s="122"/>
      <c r="C214" s="122"/>
      <c r="D214" s="122"/>
      <c r="E214" s="122"/>
      <c r="F214" s="12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95" customHeight="1" x14ac:dyDescent="0.25">
      <c r="A215" s="122"/>
      <c r="B215" s="122"/>
      <c r="C215" s="122"/>
      <c r="D215" s="122"/>
      <c r="E215" s="122"/>
      <c r="F215" s="12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95" customHeight="1" x14ac:dyDescent="0.25">
      <c r="A216" s="122"/>
      <c r="B216" s="122"/>
      <c r="C216" s="122"/>
      <c r="D216" s="122"/>
      <c r="E216" s="122"/>
      <c r="F216" s="12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95" customHeight="1" x14ac:dyDescent="0.25">
      <c r="A217" s="122"/>
      <c r="B217" s="122"/>
      <c r="C217" s="122"/>
      <c r="D217" s="122"/>
      <c r="E217" s="122"/>
      <c r="F217" s="12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95" customHeight="1" x14ac:dyDescent="0.25">
      <c r="A218" s="122"/>
      <c r="B218" s="122"/>
      <c r="C218" s="122"/>
      <c r="D218" s="122"/>
      <c r="E218" s="122"/>
      <c r="F218" s="12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95" customHeight="1" x14ac:dyDescent="0.25">
      <c r="A219" s="122"/>
      <c r="B219" s="122"/>
      <c r="C219" s="122"/>
      <c r="D219" s="122"/>
      <c r="E219" s="122"/>
      <c r="F219" s="12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95" customHeight="1" x14ac:dyDescent="0.25">
      <c r="A220" s="122"/>
      <c r="B220" s="122"/>
      <c r="C220" s="122"/>
      <c r="D220" s="122"/>
      <c r="E220" s="122"/>
      <c r="F220" s="12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95" customHeight="1" x14ac:dyDescent="0.25">
      <c r="A221" s="122"/>
      <c r="B221" s="122"/>
      <c r="C221" s="122"/>
      <c r="D221" s="122"/>
      <c r="E221" s="122"/>
      <c r="F221" s="12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95" customHeight="1" x14ac:dyDescent="0.25">
      <c r="A222" s="122"/>
      <c r="B222" s="122"/>
      <c r="C222" s="122"/>
      <c r="D222" s="122"/>
      <c r="E222" s="122"/>
      <c r="F222" s="12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95" customHeight="1" x14ac:dyDescent="0.25">
      <c r="A223" s="122"/>
      <c r="B223" s="122"/>
      <c r="C223" s="122"/>
      <c r="D223" s="122"/>
      <c r="E223" s="122"/>
      <c r="F223" s="12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95" customHeight="1" x14ac:dyDescent="0.25">
      <c r="A224" s="122"/>
      <c r="B224" s="122"/>
      <c r="C224" s="122"/>
      <c r="D224" s="122"/>
      <c r="E224" s="122"/>
      <c r="F224" s="12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95" customHeight="1" x14ac:dyDescent="0.25">
      <c r="A225" s="122"/>
      <c r="B225" s="122"/>
      <c r="C225" s="122"/>
      <c r="D225" s="122"/>
      <c r="E225" s="122"/>
      <c r="F225" s="12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95" customHeight="1" x14ac:dyDescent="0.25">
      <c r="A226" s="122"/>
      <c r="B226" s="122"/>
      <c r="C226" s="122"/>
      <c r="D226" s="122"/>
      <c r="E226" s="122"/>
      <c r="F226" s="12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95" customHeight="1" x14ac:dyDescent="0.25">
      <c r="A227" s="122"/>
      <c r="B227" s="122"/>
      <c r="C227" s="122"/>
      <c r="D227" s="122"/>
      <c r="E227" s="122"/>
      <c r="F227" s="12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95" customHeight="1" x14ac:dyDescent="0.25">
      <c r="A228" s="122"/>
      <c r="B228" s="122"/>
      <c r="C228" s="122"/>
      <c r="D228" s="122"/>
      <c r="E228" s="122"/>
      <c r="F228" s="12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95" customHeight="1" x14ac:dyDescent="0.25">
      <c r="A229" s="122"/>
      <c r="B229" s="122"/>
      <c r="C229" s="122"/>
      <c r="D229" s="122"/>
      <c r="E229" s="122"/>
      <c r="F229" s="12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95" customHeight="1" x14ac:dyDescent="0.25">
      <c r="A230" s="122"/>
      <c r="B230" s="122"/>
      <c r="C230" s="122"/>
      <c r="D230" s="122"/>
      <c r="E230" s="122"/>
      <c r="F230" s="12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95" customHeight="1" x14ac:dyDescent="0.25">
      <c r="A231" s="122"/>
      <c r="B231" s="122"/>
      <c r="C231" s="122"/>
      <c r="D231" s="122"/>
      <c r="E231" s="122"/>
      <c r="F231" s="12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95" customHeight="1" x14ac:dyDescent="0.25">
      <c r="A232" s="122"/>
      <c r="B232" s="122"/>
      <c r="C232" s="122"/>
      <c r="D232" s="122"/>
      <c r="E232" s="122"/>
      <c r="F232" s="12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95" customHeight="1" x14ac:dyDescent="0.25">
      <c r="A233" s="122"/>
      <c r="B233" s="122"/>
      <c r="C233" s="122"/>
      <c r="D233" s="122"/>
      <c r="E233" s="122"/>
      <c r="F233" s="12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95" customHeight="1" x14ac:dyDescent="0.25">
      <c r="A234" s="122"/>
      <c r="B234" s="122"/>
      <c r="C234" s="122"/>
      <c r="D234" s="122"/>
      <c r="E234" s="122"/>
      <c r="F234" s="12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95" customHeight="1" x14ac:dyDescent="0.25">
      <c r="A235" s="122"/>
      <c r="B235" s="122"/>
      <c r="C235" s="122"/>
      <c r="D235" s="122"/>
      <c r="E235" s="122"/>
      <c r="F235" s="12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95" customHeight="1" x14ac:dyDescent="0.25">
      <c r="A236" s="122"/>
      <c r="B236" s="122"/>
      <c r="C236" s="122"/>
      <c r="D236" s="122"/>
      <c r="E236" s="122"/>
      <c r="F236" s="12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95" customHeight="1" x14ac:dyDescent="0.25">
      <c r="A237" s="122"/>
      <c r="B237" s="122"/>
      <c r="C237" s="122"/>
      <c r="D237" s="122"/>
      <c r="E237" s="122"/>
      <c r="F237" s="12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95" customHeight="1" x14ac:dyDescent="0.25">
      <c r="A238" s="122"/>
      <c r="B238" s="122"/>
      <c r="C238" s="122"/>
      <c r="D238" s="122"/>
      <c r="E238" s="122"/>
      <c r="F238" s="12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95" customHeight="1" x14ac:dyDescent="0.25">
      <c r="A239" s="122"/>
      <c r="B239" s="122"/>
      <c r="C239" s="122"/>
      <c r="D239" s="122"/>
      <c r="E239" s="122"/>
      <c r="F239" s="12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95" customHeight="1" x14ac:dyDescent="0.25">
      <c r="A240" s="122"/>
      <c r="B240" s="122"/>
      <c r="C240" s="122"/>
      <c r="D240" s="122"/>
      <c r="E240" s="122"/>
      <c r="F240" s="12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95" customHeight="1" x14ac:dyDescent="0.25">
      <c r="A241" s="122"/>
      <c r="B241" s="122"/>
      <c r="C241" s="122"/>
      <c r="D241" s="122"/>
      <c r="E241" s="122"/>
      <c r="F241" s="12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95" customHeight="1" x14ac:dyDescent="0.25">
      <c r="A242" s="122"/>
      <c r="B242" s="122"/>
      <c r="C242" s="122"/>
      <c r="D242" s="122"/>
      <c r="E242" s="122"/>
      <c r="F242" s="12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95" customHeight="1" x14ac:dyDescent="0.25">
      <c r="A243" s="122"/>
      <c r="B243" s="122"/>
      <c r="C243" s="122"/>
      <c r="D243" s="122"/>
      <c r="E243" s="122"/>
      <c r="F243" s="12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95" customHeight="1" x14ac:dyDescent="0.25">
      <c r="A244" s="122"/>
      <c r="B244" s="122"/>
      <c r="C244" s="122"/>
      <c r="D244" s="122"/>
      <c r="E244" s="122"/>
      <c r="F244" s="12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95" customHeight="1" x14ac:dyDescent="0.25">
      <c r="A245" s="122"/>
      <c r="B245" s="122"/>
      <c r="C245" s="122"/>
      <c r="D245" s="122"/>
      <c r="E245" s="122"/>
      <c r="F245" s="12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95" customHeight="1" x14ac:dyDescent="0.25">
      <c r="A246" s="122"/>
      <c r="B246" s="122"/>
      <c r="C246" s="122"/>
      <c r="D246" s="122"/>
      <c r="E246" s="122"/>
      <c r="F246" s="12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95" customHeight="1" x14ac:dyDescent="0.25">
      <c r="A247" s="122"/>
      <c r="B247" s="122"/>
      <c r="C247" s="122"/>
      <c r="D247" s="122"/>
      <c r="E247" s="122"/>
      <c r="F247" s="12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95" customHeight="1" x14ac:dyDescent="0.25">
      <c r="A248" s="122"/>
      <c r="B248" s="122"/>
      <c r="C248" s="122"/>
      <c r="D248" s="122"/>
      <c r="E248" s="122"/>
      <c r="F248" s="12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95" customHeight="1" x14ac:dyDescent="0.25">
      <c r="A249" s="122"/>
      <c r="B249" s="122"/>
      <c r="C249" s="122"/>
      <c r="D249" s="122"/>
      <c r="E249" s="122"/>
      <c r="F249" s="12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95" customHeight="1" x14ac:dyDescent="0.25">
      <c r="A250" s="122"/>
      <c r="B250" s="122"/>
      <c r="C250" s="122"/>
      <c r="D250" s="122"/>
      <c r="E250" s="122"/>
      <c r="F250" s="12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95" customHeight="1" x14ac:dyDescent="0.25">
      <c r="A251" s="122"/>
      <c r="B251" s="122"/>
      <c r="C251" s="122"/>
      <c r="D251" s="122"/>
      <c r="E251" s="122"/>
      <c r="F251" s="12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95" customHeight="1" x14ac:dyDescent="0.25">
      <c r="A252" s="122"/>
      <c r="B252" s="122"/>
      <c r="C252" s="122"/>
      <c r="D252" s="122"/>
      <c r="E252" s="122"/>
      <c r="F252" s="12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95" customHeight="1" x14ac:dyDescent="0.25">
      <c r="A253" s="122"/>
      <c r="B253" s="122"/>
      <c r="C253" s="122"/>
      <c r="D253" s="122"/>
      <c r="E253" s="122"/>
      <c r="F253" s="12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95" customHeight="1" x14ac:dyDescent="0.25">
      <c r="A254" s="122"/>
      <c r="B254" s="122"/>
      <c r="C254" s="122"/>
      <c r="D254" s="122"/>
      <c r="E254" s="122"/>
      <c r="F254" s="12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95" customHeight="1" x14ac:dyDescent="0.25">
      <c r="A255" s="122"/>
      <c r="B255" s="122"/>
      <c r="C255" s="122"/>
      <c r="D255" s="122"/>
      <c r="E255" s="122"/>
      <c r="F255" s="12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95" customHeight="1" x14ac:dyDescent="0.25">
      <c r="A256" s="122"/>
      <c r="B256" s="122"/>
      <c r="C256" s="122"/>
      <c r="D256" s="122"/>
      <c r="E256" s="122"/>
      <c r="F256" s="12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95" customHeight="1" x14ac:dyDescent="0.25">
      <c r="A257" s="122"/>
      <c r="B257" s="122"/>
      <c r="C257" s="122"/>
      <c r="D257" s="122"/>
      <c r="E257" s="122"/>
      <c r="F257" s="12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95" customHeight="1" x14ac:dyDescent="0.25">
      <c r="A258" s="122"/>
      <c r="B258" s="122"/>
      <c r="C258" s="122"/>
      <c r="D258" s="122"/>
      <c r="E258" s="122"/>
      <c r="F258" s="12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95" customHeight="1" x14ac:dyDescent="0.25">
      <c r="A259" s="122"/>
      <c r="B259" s="122"/>
      <c r="C259" s="122"/>
      <c r="D259" s="122"/>
      <c r="E259" s="122"/>
      <c r="F259" s="12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95" customHeight="1" x14ac:dyDescent="0.25">
      <c r="A260" s="122"/>
      <c r="B260" s="122"/>
      <c r="C260" s="122"/>
      <c r="D260" s="122"/>
      <c r="E260" s="122"/>
      <c r="F260" s="12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95" customHeight="1" x14ac:dyDescent="0.25">
      <c r="A261" s="122"/>
      <c r="B261" s="122"/>
      <c r="C261" s="122"/>
      <c r="D261" s="122"/>
      <c r="E261" s="122"/>
      <c r="F261" s="12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95" customHeight="1" x14ac:dyDescent="0.25">
      <c r="A262" s="122"/>
      <c r="B262" s="122"/>
      <c r="C262" s="122"/>
      <c r="D262" s="122"/>
      <c r="E262" s="122"/>
      <c r="F262" s="12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95" customHeight="1" x14ac:dyDescent="0.25">
      <c r="A263" s="122"/>
      <c r="B263" s="122"/>
      <c r="C263" s="122"/>
      <c r="D263" s="122"/>
      <c r="E263" s="122"/>
      <c r="F263" s="12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95" customHeight="1" x14ac:dyDescent="0.25">
      <c r="A264" s="122"/>
      <c r="B264" s="122"/>
      <c r="C264" s="122"/>
      <c r="D264" s="122"/>
      <c r="E264" s="122"/>
      <c r="F264" s="12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95" customHeight="1" x14ac:dyDescent="0.25">
      <c r="A265" s="122"/>
      <c r="B265" s="122"/>
      <c r="C265" s="122"/>
      <c r="D265" s="122"/>
      <c r="E265" s="122"/>
      <c r="F265" s="12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95" customHeight="1" x14ac:dyDescent="0.25">
      <c r="A266" s="122"/>
      <c r="B266" s="122"/>
      <c r="C266" s="122"/>
      <c r="D266" s="122"/>
      <c r="E266" s="122"/>
      <c r="F266" s="12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95" customHeight="1" x14ac:dyDescent="0.25">
      <c r="A267" s="122"/>
      <c r="B267" s="122"/>
      <c r="C267" s="122"/>
      <c r="D267" s="122"/>
      <c r="E267" s="122"/>
      <c r="F267" s="12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95" customHeight="1" x14ac:dyDescent="0.25">
      <c r="A268" s="122"/>
      <c r="B268" s="122"/>
      <c r="C268" s="122"/>
      <c r="D268" s="122"/>
      <c r="E268" s="122"/>
      <c r="F268" s="12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95" customHeight="1" x14ac:dyDescent="0.25">
      <c r="A269" s="122"/>
      <c r="B269" s="122"/>
      <c r="C269" s="122"/>
      <c r="D269" s="122"/>
      <c r="E269" s="122"/>
      <c r="F269" s="12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95" customHeight="1" x14ac:dyDescent="0.25">
      <c r="A270" s="122"/>
      <c r="B270" s="122"/>
      <c r="C270" s="122"/>
      <c r="D270" s="122"/>
      <c r="E270" s="122"/>
      <c r="F270" s="12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95" customHeight="1" x14ac:dyDescent="0.25">
      <c r="A271" s="122"/>
      <c r="B271" s="122"/>
      <c r="C271" s="122"/>
      <c r="D271" s="122"/>
      <c r="E271" s="122"/>
      <c r="F271" s="12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95" customHeight="1" x14ac:dyDescent="0.25">
      <c r="A272" s="122"/>
      <c r="B272" s="122"/>
      <c r="C272" s="122"/>
      <c r="D272" s="122"/>
      <c r="E272" s="122"/>
      <c r="F272" s="12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95" customHeight="1" x14ac:dyDescent="0.25">
      <c r="A273" s="122"/>
      <c r="B273" s="122"/>
      <c r="C273" s="122"/>
      <c r="D273" s="122"/>
      <c r="E273" s="122"/>
      <c r="F273" s="12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95" customHeight="1" x14ac:dyDescent="0.25">
      <c r="A274" s="122"/>
      <c r="B274" s="122"/>
      <c r="C274" s="122"/>
      <c r="D274" s="122"/>
      <c r="E274" s="122"/>
      <c r="F274" s="12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95" customHeight="1" x14ac:dyDescent="0.25">
      <c r="A275" s="122"/>
      <c r="B275" s="122"/>
      <c r="C275" s="122"/>
      <c r="D275" s="122"/>
      <c r="E275" s="122"/>
      <c r="F275" s="12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95" customHeight="1" x14ac:dyDescent="0.25">
      <c r="A276" s="122"/>
      <c r="B276" s="122"/>
      <c r="C276" s="122"/>
      <c r="D276" s="122"/>
      <c r="E276" s="122"/>
      <c r="F276" s="12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95" customHeight="1" x14ac:dyDescent="0.25">
      <c r="A277" s="122"/>
      <c r="B277" s="122"/>
      <c r="C277" s="122"/>
      <c r="D277" s="122"/>
      <c r="E277" s="122"/>
      <c r="F277" s="12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95" customHeight="1" x14ac:dyDescent="0.25">
      <c r="A278" s="122"/>
      <c r="B278" s="122"/>
      <c r="C278" s="122"/>
      <c r="D278" s="122"/>
      <c r="E278" s="122"/>
      <c r="F278" s="12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95" customHeight="1" x14ac:dyDescent="0.25">
      <c r="A279" s="122"/>
      <c r="B279" s="122"/>
      <c r="C279" s="122"/>
      <c r="D279" s="122"/>
      <c r="E279" s="122"/>
      <c r="F279" s="12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95" customHeight="1" x14ac:dyDescent="0.25">
      <c r="A280" s="122"/>
      <c r="B280" s="122"/>
      <c r="C280" s="122"/>
      <c r="D280" s="122"/>
      <c r="E280" s="122"/>
      <c r="F280" s="12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95" customHeight="1" x14ac:dyDescent="0.25">
      <c r="A281" s="122"/>
      <c r="B281" s="122"/>
      <c r="C281" s="122"/>
      <c r="D281" s="122"/>
      <c r="E281" s="122"/>
      <c r="F281" s="12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95" customHeight="1" x14ac:dyDescent="0.25">
      <c r="A282" s="122"/>
      <c r="B282" s="122"/>
      <c r="C282" s="122"/>
      <c r="D282" s="122"/>
      <c r="E282" s="122"/>
      <c r="F282" s="12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95" customHeight="1" x14ac:dyDescent="0.25">
      <c r="A283" s="122"/>
      <c r="B283" s="122"/>
      <c r="C283" s="122"/>
      <c r="D283" s="122"/>
      <c r="E283" s="122"/>
      <c r="F283" s="12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95" customHeight="1" x14ac:dyDescent="0.25">
      <c r="A284" s="122"/>
      <c r="B284" s="122"/>
      <c r="C284" s="122"/>
      <c r="D284" s="122"/>
      <c r="E284" s="122"/>
      <c r="F284" s="12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95" customHeight="1" x14ac:dyDescent="0.25">
      <c r="A285" s="122"/>
      <c r="B285" s="122"/>
      <c r="C285" s="122"/>
      <c r="D285" s="122"/>
      <c r="E285" s="122"/>
      <c r="F285" s="12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95" customHeight="1" x14ac:dyDescent="0.25">
      <c r="A286" s="122"/>
      <c r="B286" s="122"/>
      <c r="C286" s="122"/>
      <c r="D286" s="122"/>
      <c r="E286" s="122"/>
      <c r="F286" s="12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95" customHeight="1" x14ac:dyDescent="0.25">
      <c r="A287" s="122"/>
      <c r="B287" s="122"/>
      <c r="C287" s="122"/>
      <c r="D287" s="122"/>
      <c r="E287" s="122"/>
      <c r="F287" s="12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95" customHeight="1" x14ac:dyDescent="0.25">
      <c r="A288" s="122"/>
      <c r="B288" s="122"/>
      <c r="C288" s="122"/>
      <c r="D288" s="122"/>
      <c r="E288" s="122"/>
      <c r="F288" s="12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95" customHeight="1" x14ac:dyDescent="0.25">
      <c r="A289" s="122"/>
      <c r="B289" s="122"/>
      <c r="C289" s="122"/>
      <c r="D289" s="122"/>
      <c r="E289" s="122"/>
      <c r="F289" s="12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95" customHeight="1" x14ac:dyDescent="0.25">
      <c r="A290" s="122"/>
      <c r="B290" s="122"/>
      <c r="C290" s="122"/>
      <c r="D290" s="122"/>
      <c r="E290" s="122"/>
      <c r="F290" s="12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95" customHeight="1" x14ac:dyDescent="0.25">
      <c r="A291" s="122"/>
      <c r="B291" s="122"/>
      <c r="C291" s="122"/>
      <c r="D291" s="122"/>
      <c r="E291" s="122"/>
      <c r="F291" s="12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95" customHeight="1" x14ac:dyDescent="0.25">
      <c r="A292" s="122"/>
      <c r="B292" s="122"/>
      <c r="C292" s="122"/>
      <c r="D292" s="122"/>
      <c r="E292" s="122"/>
      <c r="F292" s="12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95" customHeight="1" x14ac:dyDescent="0.25">
      <c r="A293" s="122"/>
      <c r="B293" s="122"/>
      <c r="C293" s="122"/>
      <c r="D293" s="122"/>
      <c r="E293" s="122"/>
      <c r="F293" s="12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95" customHeight="1" x14ac:dyDescent="0.25">
      <c r="A294" s="122"/>
      <c r="B294" s="122"/>
      <c r="C294" s="122"/>
      <c r="D294" s="122"/>
      <c r="E294" s="122"/>
      <c r="F294" s="12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95" customHeight="1" x14ac:dyDescent="0.25">
      <c r="A295" s="122"/>
      <c r="B295" s="122"/>
      <c r="C295" s="122"/>
      <c r="D295" s="122"/>
      <c r="E295" s="122"/>
      <c r="F295" s="12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95" customHeight="1" x14ac:dyDescent="0.25">
      <c r="A296" s="122"/>
      <c r="B296" s="122"/>
      <c r="C296" s="122"/>
      <c r="D296" s="122"/>
      <c r="E296" s="122"/>
      <c r="F296" s="12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95" customHeight="1" x14ac:dyDescent="0.25">
      <c r="A297" s="122"/>
      <c r="B297" s="122"/>
      <c r="C297" s="122"/>
      <c r="D297" s="122"/>
      <c r="E297" s="122"/>
      <c r="F297" s="12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95" customHeight="1" x14ac:dyDescent="0.25">
      <c r="A298" s="122"/>
      <c r="B298" s="122"/>
      <c r="C298" s="122"/>
      <c r="D298" s="122"/>
      <c r="E298" s="122"/>
      <c r="F298" s="12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95" customHeight="1" x14ac:dyDescent="0.25">
      <c r="A299" s="122"/>
      <c r="B299" s="122"/>
      <c r="C299" s="122"/>
      <c r="D299" s="122"/>
      <c r="E299" s="122"/>
      <c r="F299" s="12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95" customHeight="1" x14ac:dyDescent="0.25">
      <c r="A300" s="122"/>
      <c r="B300" s="122"/>
      <c r="C300" s="122"/>
      <c r="D300" s="122"/>
      <c r="E300" s="122"/>
      <c r="F300" s="12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95" customHeight="1" x14ac:dyDescent="0.25">
      <c r="A301" s="122"/>
      <c r="B301" s="122"/>
      <c r="C301" s="122"/>
      <c r="D301" s="122"/>
      <c r="E301" s="122"/>
      <c r="F301" s="12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95" customHeight="1" x14ac:dyDescent="0.25">
      <c r="A302" s="122"/>
      <c r="B302" s="122"/>
      <c r="C302" s="122"/>
      <c r="D302" s="122"/>
      <c r="E302" s="122"/>
      <c r="F302" s="12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95" customHeight="1" x14ac:dyDescent="0.25">
      <c r="A303" s="122"/>
      <c r="B303" s="122"/>
      <c r="C303" s="122"/>
      <c r="D303" s="122"/>
      <c r="E303" s="122"/>
      <c r="F303" s="12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95" customHeight="1" x14ac:dyDescent="0.25">
      <c r="A304" s="122"/>
      <c r="B304" s="122"/>
      <c r="C304" s="122"/>
      <c r="D304" s="122"/>
      <c r="E304" s="122"/>
      <c r="F304" s="12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95" customHeight="1" x14ac:dyDescent="0.25">
      <c r="A305" s="122"/>
      <c r="B305" s="122"/>
      <c r="C305" s="122"/>
      <c r="D305" s="122"/>
      <c r="E305" s="122"/>
      <c r="F305" s="12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95" customHeight="1" x14ac:dyDescent="0.25">
      <c r="A306" s="122"/>
      <c r="B306" s="122"/>
      <c r="C306" s="122"/>
      <c r="D306" s="122"/>
      <c r="E306" s="122"/>
      <c r="F306" s="12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95" customHeight="1" x14ac:dyDescent="0.25">
      <c r="A307" s="122"/>
      <c r="B307" s="122"/>
      <c r="C307" s="122"/>
      <c r="D307" s="122"/>
      <c r="E307" s="122"/>
      <c r="F307" s="12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95" customHeight="1" x14ac:dyDescent="0.25">
      <c r="A308" s="122"/>
      <c r="B308" s="122"/>
      <c r="C308" s="122"/>
      <c r="D308" s="122"/>
      <c r="E308" s="122"/>
      <c r="F308" s="12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95" customHeight="1" x14ac:dyDescent="0.25">
      <c r="A309" s="122"/>
      <c r="B309" s="122"/>
      <c r="C309" s="122"/>
      <c r="D309" s="122"/>
      <c r="E309" s="122"/>
      <c r="F309" s="12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95" customHeight="1" x14ac:dyDescent="0.25">
      <c r="A310" s="122"/>
      <c r="B310" s="122"/>
      <c r="C310" s="122"/>
      <c r="D310" s="122"/>
      <c r="E310" s="122"/>
      <c r="F310" s="12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95" customHeight="1" x14ac:dyDescent="0.25">
      <c r="A311" s="122"/>
      <c r="B311" s="122"/>
      <c r="C311" s="122"/>
      <c r="D311" s="122"/>
      <c r="E311" s="122"/>
      <c r="F311" s="12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95" customHeight="1" x14ac:dyDescent="0.25">
      <c r="A312" s="122"/>
      <c r="B312" s="122"/>
      <c r="C312" s="122"/>
      <c r="D312" s="122"/>
      <c r="E312" s="122"/>
      <c r="F312" s="12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95" customHeight="1" x14ac:dyDescent="0.25">
      <c r="A313" s="122"/>
      <c r="B313" s="122"/>
      <c r="C313" s="122"/>
      <c r="D313" s="122"/>
      <c r="E313" s="122"/>
      <c r="F313" s="12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95" customHeight="1" x14ac:dyDescent="0.25">
      <c r="A314" s="122"/>
      <c r="B314" s="122"/>
      <c r="C314" s="122"/>
      <c r="D314" s="122"/>
      <c r="E314" s="122"/>
      <c r="F314" s="12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95" customHeight="1" x14ac:dyDescent="0.25">
      <c r="A315" s="122"/>
      <c r="B315" s="122"/>
      <c r="C315" s="122"/>
      <c r="D315" s="122"/>
      <c r="E315" s="122"/>
      <c r="F315" s="12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95" customHeight="1" x14ac:dyDescent="0.25">
      <c r="A316" s="122"/>
      <c r="B316" s="122"/>
      <c r="C316" s="122"/>
      <c r="D316" s="122"/>
      <c r="E316" s="122"/>
      <c r="F316" s="12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95" customHeight="1" x14ac:dyDescent="0.25">
      <c r="A317" s="122"/>
      <c r="B317" s="122"/>
      <c r="C317" s="122"/>
      <c r="D317" s="122"/>
      <c r="E317" s="122"/>
      <c r="F317" s="12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95" customHeight="1" x14ac:dyDescent="0.25">
      <c r="A318" s="122"/>
      <c r="B318" s="122"/>
      <c r="C318" s="122"/>
      <c r="D318" s="122"/>
      <c r="E318" s="122"/>
      <c r="F318" s="12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95" customHeight="1" x14ac:dyDescent="0.25">
      <c r="A319" s="122"/>
      <c r="B319" s="122"/>
      <c r="C319" s="122"/>
      <c r="D319" s="122"/>
      <c r="E319" s="122"/>
      <c r="F319" s="12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95" customHeight="1" x14ac:dyDescent="0.25">
      <c r="A320" s="122"/>
      <c r="B320" s="122"/>
      <c r="C320" s="122"/>
      <c r="D320" s="122"/>
      <c r="E320" s="122"/>
      <c r="F320" s="12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95" customHeight="1" x14ac:dyDescent="0.25">
      <c r="A321" s="122"/>
      <c r="B321" s="122"/>
      <c r="C321" s="122"/>
      <c r="D321" s="122"/>
      <c r="E321" s="122"/>
      <c r="F321" s="12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95" customHeight="1" x14ac:dyDescent="0.25">
      <c r="A322" s="122"/>
      <c r="B322" s="122"/>
      <c r="C322" s="122"/>
      <c r="D322" s="122"/>
      <c r="E322" s="122"/>
      <c r="F322" s="12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95" customHeight="1" x14ac:dyDescent="0.25">
      <c r="A323" s="122"/>
      <c r="B323" s="122"/>
      <c r="C323" s="122"/>
      <c r="D323" s="122"/>
      <c r="E323" s="122"/>
      <c r="F323" s="12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95" customHeight="1" x14ac:dyDescent="0.25">
      <c r="A324" s="122"/>
      <c r="B324" s="122"/>
      <c r="C324" s="122"/>
      <c r="D324" s="122"/>
      <c r="E324" s="122"/>
      <c r="F324" s="12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95" customHeight="1" x14ac:dyDescent="0.25">
      <c r="A325" s="122"/>
      <c r="B325" s="122"/>
      <c r="C325" s="122"/>
      <c r="D325" s="122"/>
      <c r="E325" s="122"/>
      <c r="F325" s="12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95" customHeight="1" x14ac:dyDescent="0.25">
      <c r="A326" s="122"/>
      <c r="B326" s="122"/>
      <c r="C326" s="122"/>
      <c r="D326" s="122"/>
      <c r="E326" s="122"/>
      <c r="F326" s="12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95" customHeight="1" x14ac:dyDescent="0.25">
      <c r="A327" s="122"/>
      <c r="B327" s="122"/>
      <c r="C327" s="122"/>
      <c r="D327" s="122"/>
      <c r="E327" s="122"/>
      <c r="F327" s="12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95" customHeight="1" x14ac:dyDescent="0.25">
      <c r="A328" s="122"/>
      <c r="B328" s="122"/>
      <c r="C328" s="122"/>
      <c r="D328" s="122"/>
      <c r="E328" s="122"/>
      <c r="F328" s="12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95" customHeight="1" x14ac:dyDescent="0.25">
      <c r="A329" s="122"/>
      <c r="B329" s="122"/>
      <c r="C329" s="122"/>
      <c r="D329" s="122"/>
      <c r="E329" s="122"/>
      <c r="F329" s="12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95" customHeight="1" x14ac:dyDescent="0.25">
      <c r="A330" s="122"/>
      <c r="B330" s="122"/>
      <c r="C330" s="122"/>
      <c r="D330" s="122"/>
      <c r="E330" s="122"/>
      <c r="F330" s="12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95" customHeight="1" x14ac:dyDescent="0.25">
      <c r="A331" s="122"/>
      <c r="B331" s="122"/>
      <c r="C331" s="122"/>
      <c r="D331" s="122"/>
      <c r="E331" s="122"/>
      <c r="F331" s="12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95" customHeight="1" x14ac:dyDescent="0.25">
      <c r="A332" s="122"/>
      <c r="B332" s="122"/>
      <c r="C332" s="122"/>
      <c r="D332" s="122"/>
      <c r="E332" s="122"/>
      <c r="F332" s="12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95" customHeight="1" x14ac:dyDescent="0.25">
      <c r="A333" s="122"/>
      <c r="B333" s="122"/>
      <c r="C333" s="122"/>
      <c r="D333" s="122"/>
      <c r="E333" s="122"/>
      <c r="F333" s="12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95" customHeight="1" x14ac:dyDescent="0.25">
      <c r="A334" s="122"/>
      <c r="B334" s="122"/>
      <c r="C334" s="122"/>
      <c r="D334" s="122"/>
      <c r="E334" s="122"/>
      <c r="F334" s="12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95" customHeight="1" x14ac:dyDescent="0.25">
      <c r="A335" s="122"/>
      <c r="B335" s="122"/>
      <c r="C335" s="122"/>
      <c r="D335" s="122"/>
      <c r="E335" s="122"/>
      <c r="F335" s="12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95" customHeight="1" x14ac:dyDescent="0.25">
      <c r="A336" s="122"/>
      <c r="B336" s="122"/>
      <c r="C336" s="122"/>
      <c r="D336" s="122"/>
      <c r="E336" s="122"/>
      <c r="F336" s="12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95" customHeight="1" x14ac:dyDescent="0.25">
      <c r="A337" s="122"/>
      <c r="B337" s="122"/>
      <c r="C337" s="122"/>
      <c r="D337" s="122"/>
      <c r="E337" s="122"/>
      <c r="F337" s="12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95" customHeight="1" x14ac:dyDescent="0.25">
      <c r="A338" s="122"/>
      <c r="B338" s="122"/>
      <c r="C338" s="122"/>
      <c r="D338" s="122"/>
      <c r="E338" s="122"/>
      <c r="F338" s="12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95" customHeight="1" x14ac:dyDescent="0.25">
      <c r="A339" s="122"/>
      <c r="B339" s="122"/>
      <c r="C339" s="122"/>
      <c r="D339" s="122"/>
      <c r="E339" s="122"/>
      <c r="F339" s="12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95" customHeight="1" x14ac:dyDescent="0.25">
      <c r="A340" s="122"/>
      <c r="B340" s="122"/>
      <c r="C340" s="122"/>
      <c r="D340" s="122"/>
      <c r="E340" s="122"/>
      <c r="F340" s="12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95" customHeight="1" x14ac:dyDescent="0.25">
      <c r="A341" s="122"/>
      <c r="B341" s="122"/>
      <c r="C341" s="122"/>
      <c r="D341" s="122"/>
      <c r="E341" s="122"/>
      <c r="F341" s="12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95" customHeight="1" x14ac:dyDescent="0.25">
      <c r="A342" s="122"/>
      <c r="B342" s="122"/>
      <c r="C342" s="122"/>
      <c r="D342" s="122"/>
      <c r="E342" s="122"/>
      <c r="F342" s="12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95" customHeight="1" x14ac:dyDescent="0.25">
      <c r="A343" s="122"/>
      <c r="B343" s="122"/>
      <c r="C343" s="122"/>
      <c r="D343" s="122"/>
      <c r="E343" s="122"/>
      <c r="F343" s="12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95" customHeight="1" x14ac:dyDescent="0.25">
      <c r="A344" s="122"/>
      <c r="B344" s="122"/>
      <c r="C344" s="122"/>
      <c r="D344" s="122"/>
      <c r="E344" s="122"/>
      <c r="F344" s="12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95" customHeight="1" x14ac:dyDescent="0.25">
      <c r="A345" s="122"/>
      <c r="B345" s="122"/>
      <c r="C345" s="122"/>
      <c r="D345" s="122"/>
      <c r="E345" s="122"/>
      <c r="F345" s="12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95" customHeight="1" x14ac:dyDescent="0.25">
      <c r="A346" s="122"/>
      <c r="B346" s="122"/>
      <c r="C346" s="122"/>
      <c r="D346" s="122"/>
      <c r="E346" s="122"/>
      <c r="F346" s="12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95" customHeight="1" x14ac:dyDescent="0.25">
      <c r="A347" s="122"/>
      <c r="B347" s="122"/>
      <c r="C347" s="122"/>
      <c r="D347" s="122"/>
      <c r="E347" s="122"/>
      <c r="F347" s="12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95" customHeight="1" x14ac:dyDescent="0.25">
      <c r="A348" s="122"/>
      <c r="B348" s="122"/>
      <c r="C348" s="122"/>
      <c r="D348" s="122"/>
      <c r="E348" s="122"/>
      <c r="F348" s="12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95" customHeight="1" x14ac:dyDescent="0.25">
      <c r="A349" s="122"/>
      <c r="B349" s="122"/>
      <c r="C349" s="122"/>
      <c r="D349" s="122"/>
      <c r="E349" s="122"/>
      <c r="F349" s="12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95" customHeight="1" x14ac:dyDescent="0.25">
      <c r="A350" s="122"/>
      <c r="B350" s="122"/>
      <c r="C350" s="122"/>
      <c r="D350" s="122"/>
      <c r="E350" s="122"/>
      <c r="F350" s="12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95" customHeight="1" x14ac:dyDescent="0.25">
      <c r="A351" s="122"/>
      <c r="B351" s="122"/>
      <c r="C351" s="122"/>
      <c r="D351" s="122"/>
      <c r="E351" s="122"/>
      <c r="F351" s="12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95" customHeight="1" x14ac:dyDescent="0.25">
      <c r="A352" s="122"/>
      <c r="B352" s="122"/>
      <c r="C352" s="122"/>
      <c r="D352" s="122"/>
      <c r="E352" s="122"/>
      <c r="F352" s="12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95" customHeight="1" x14ac:dyDescent="0.25">
      <c r="A353" s="122"/>
      <c r="B353" s="122"/>
      <c r="C353" s="122"/>
      <c r="D353" s="122"/>
      <c r="E353" s="122"/>
      <c r="F353" s="12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95" customHeight="1" x14ac:dyDescent="0.25">
      <c r="A354" s="122"/>
      <c r="B354" s="122"/>
      <c r="C354" s="122"/>
      <c r="D354" s="122"/>
      <c r="E354" s="122"/>
      <c r="F354" s="12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95" customHeight="1" x14ac:dyDescent="0.25">
      <c r="A355" s="122"/>
      <c r="B355" s="122"/>
      <c r="C355" s="122"/>
      <c r="D355" s="122"/>
      <c r="E355" s="122"/>
      <c r="F355" s="12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95" customHeight="1" x14ac:dyDescent="0.25">
      <c r="A356" s="122"/>
      <c r="B356" s="122"/>
      <c r="C356" s="122"/>
      <c r="D356" s="122"/>
      <c r="E356" s="122"/>
      <c r="F356" s="12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95" customHeight="1" x14ac:dyDescent="0.25">
      <c r="A357" s="122"/>
      <c r="B357" s="122"/>
      <c r="C357" s="122"/>
      <c r="D357" s="122"/>
      <c r="E357" s="122"/>
      <c r="F357" s="12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95" customHeight="1" x14ac:dyDescent="0.25">
      <c r="A358" s="122"/>
      <c r="B358" s="122"/>
      <c r="C358" s="122"/>
      <c r="D358" s="122"/>
      <c r="E358" s="122"/>
      <c r="F358" s="12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95" customHeight="1" x14ac:dyDescent="0.25">
      <c r="A359" s="122"/>
      <c r="B359" s="122"/>
      <c r="C359" s="122"/>
      <c r="D359" s="122"/>
      <c r="E359" s="122"/>
      <c r="F359" s="12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95" customHeight="1" x14ac:dyDescent="0.25">
      <c r="A360" s="122"/>
      <c r="B360" s="122"/>
      <c r="C360" s="122"/>
      <c r="D360" s="122"/>
      <c r="E360" s="122"/>
      <c r="F360" s="12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95" customHeight="1" x14ac:dyDescent="0.25">
      <c r="A361" s="122"/>
      <c r="B361" s="122"/>
      <c r="C361" s="122"/>
      <c r="D361" s="122"/>
      <c r="E361" s="122"/>
      <c r="F361" s="12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95" customHeight="1" x14ac:dyDescent="0.25">
      <c r="A362" s="122"/>
      <c r="B362" s="122"/>
      <c r="C362" s="122"/>
      <c r="D362" s="122"/>
      <c r="E362" s="122"/>
      <c r="F362" s="12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95" customHeight="1" x14ac:dyDescent="0.25">
      <c r="A363" s="122"/>
      <c r="B363" s="122"/>
      <c r="C363" s="122"/>
      <c r="D363" s="122"/>
      <c r="E363" s="122"/>
      <c r="F363" s="12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95" customHeight="1" x14ac:dyDescent="0.25">
      <c r="A364" s="122"/>
      <c r="B364" s="122"/>
      <c r="C364" s="122"/>
      <c r="D364" s="122"/>
      <c r="E364" s="122"/>
      <c r="F364" s="12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95" customHeight="1" x14ac:dyDescent="0.25">
      <c r="A365" s="122"/>
      <c r="B365" s="122"/>
      <c r="C365" s="122"/>
      <c r="D365" s="122"/>
      <c r="E365" s="122"/>
      <c r="F365" s="12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95" customHeight="1" x14ac:dyDescent="0.25">
      <c r="A366" s="122"/>
      <c r="B366" s="122"/>
      <c r="C366" s="122"/>
      <c r="D366" s="122"/>
      <c r="E366" s="122"/>
      <c r="F366" s="12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95" customHeight="1" x14ac:dyDescent="0.25">
      <c r="A367" s="122"/>
      <c r="B367" s="122"/>
      <c r="C367" s="122"/>
      <c r="D367" s="122"/>
      <c r="E367" s="122"/>
      <c r="F367" s="12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95" customHeight="1" x14ac:dyDescent="0.25">
      <c r="A368" s="122"/>
      <c r="B368" s="122"/>
      <c r="C368" s="122"/>
      <c r="D368" s="122"/>
      <c r="E368" s="122"/>
      <c r="F368" s="12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95" customHeight="1" x14ac:dyDescent="0.25">
      <c r="A369" s="122"/>
      <c r="B369" s="122"/>
      <c r="C369" s="122"/>
      <c r="D369" s="122"/>
      <c r="E369" s="122"/>
      <c r="F369" s="12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95" customHeight="1" x14ac:dyDescent="0.25">
      <c r="A370" s="122"/>
      <c r="B370" s="122"/>
      <c r="C370" s="122"/>
      <c r="D370" s="122"/>
      <c r="E370" s="122"/>
      <c r="F370" s="12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95" customHeight="1" x14ac:dyDescent="0.25">
      <c r="A371" s="122"/>
      <c r="B371" s="122"/>
      <c r="C371" s="122"/>
      <c r="D371" s="122"/>
      <c r="E371" s="122"/>
      <c r="F371" s="12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95" customHeight="1" x14ac:dyDescent="0.25">
      <c r="A372" s="122"/>
      <c r="B372" s="122"/>
      <c r="C372" s="122"/>
      <c r="D372" s="122"/>
      <c r="E372" s="122"/>
      <c r="F372" s="12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95" customHeight="1" x14ac:dyDescent="0.25">
      <c r="A373" s="122"/>
      <c r="B373" s="122"/>
      <c r="C373" s="122"/>
      <c r="D373" s="122"/>
      <c r="E373" s="122"/>
      <c r="F373" s="12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95" customHeight="1" x14ac:dyDescent="0.25">
      <c r="A374" s="122"/>
      <c r="B374" s="122"/>
      <c r="C374" s="122"/>
      <c r="D374" s="122"/>
      <c r="E374" s="122"/>
      <c r="F374" s="12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95" customHeight="1" x14ac:dyDescent="0.25">
      <c r="A375" s="122"/>
      <c r="B375" s="122"/>
      <c r="C375" s="122"/>
      <c r="D375" s="122"/>
      <c r="E375" s="122"/>
      <c r="F375" s="12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95" customHeight="1" x14ac:dyDescent="0.25">
      <c r="A376" s="122"/>
      <c r="B376" s="122"/>
      <c r="C376" s="122"/>
      <c r="D376" s="122"/>
      <c r="E376" s="122"/>
      <c r="F376" s="12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95" customHeight="1" x14ac:dyDescent="0.25">
      <c r="A377" s="122"/>
      <c r="B377" s="122"/>
      <c r="C377" s="122"/>
      <c r="D377" s="122"/>
      <c r="E377" s="122"/>
      <c r="F377" s="12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95" customHeight="1" x14ac:dyDescent="0.25">
      <c r="A378" s="122"/>
      <c r="B378" s="122"/>
      <c r="C378" s="122"/>
      <c r="D378" s="122"/>
      <c r="E378" s="122"/>
      <c r="F378" s="12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95" customHeight="1" x14ac:dyDescent="0.25">
      <c r="A379" s="122"/>
      <c r="B379" s="122"/>
      <c r="C379" s="122"/>
      <c r="D379" s="122"/>
      <c r="E379" s="122"/>
      <c r="F379" s="12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95" customHeight="1" x14ac:dyDescent="0.25">
      <c r="A380" s="122"/>
      <c r="B380" s="122"/>
      <c r="C380" s="122"/>
      <c r="D380" s="122"/>
      <c r="E380" s="122"/>
      <c r="F380" s="12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95" customHeight="1" x14ac:dyDescent="0.25">
      <c r="A381" s="122"/>
      <c r="B381" s="122"/>
      <c r="C381" s="122"/>
      <c r="D381" s="122"/>
      <c r="E381" s="122"/>
      <c r="F381" s="12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95" customHeight="1" x14ac:dyDescent="0.25">
      <c r="A382" s="122"/>
      <c r="B382" s="122"/>
      <c r="C382" s="122"/>
      <c r="D382" s="122"/>
      <c r="E382" s="122"/>
      <c r="F382" s="12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95" customHeight="1" x14ac:dyDescent="0.25">
      <c r="A383" s="122"/>
      <c r="B383" s="122"/>
      <c r="C383" s="122"/>
      <c r="D383" s="122"/>
      <c r="E383" s="122"/>
      <c r="F383" s="12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95" customHeight="1" x14ac:dyDescent="0.25">
      <c r="A384" s="122"/>
      <c r="B384" s="122"/>
      <c r="C384" s="122"/>
      <c r="D384" s="122"/>
      <c r="E384" s="122"/>
      <c r="F384" s="12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95" customHeight="1" x14ac:dyDescent="0.25">
      <c r="A385" s="122"/>
      <c r="B385" s="122"/>
      <c r="C385" s="122"/>
      <c r="D385" s="122"/>
      <c r="E385" s="122"/>
      <c r="F385" s="12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95" customHeight="1" x14ac:dyDescent="0.25">
      <c r="A386" s="122"/>
      <c r="B386" s="122"/>
      <c r="C386" s="122"/>
      <c r="D386" s="122"/>
      <c r="E386" s="122"/>
      <c r="F386" s="12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95" customHeight="1" x14ac:dyDescent="0.25">
      <c r="A387" s="122"/>
      <c r="B387" s="122"/>
      <c r="C387" s="122"/>
      <c r="D387" s="122"/>
      <c r="E387" s="122"/>
      <c r="F387" s="12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95" customHeight="1" x14ac:dyDescent="0.25">
      <c r="A388" s="122"/>
      <c r="B388" s="122"/>
      <c r="C388" s="122"/>
      <c r="D388" s="122"/>
      <c r="E388" s="122"/>
      <c r="F388" s="12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95" customHeight="1" x14ac:dyDescent="0.25">
      <c r="A389" s="122"/>
      <c r="B389" s="122"/>
      <c r="C389" s="122"/>
      <c r="D389" s="122"/>
      <c r="E389" s="122"/>
      <c r="F389" s="12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95" customHeight="1" x14ac:dyDescent="0.25">
      <c r="A390" s="122"/>
      <c r="B390" s="122"/>
      <c r="C390" s="122"/>
      <c r="D390" s="122"/>
      <c r="E390" s="122"/>
      <c r="F390" s="12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95" customHeight="1" x14ac:dyDescent="0.25">
      <c r="A391" s="122"/>
      <c r="B391" s="122"/>
      <c r="C391" s="122"/>
      <c r="D391" s="122"/>
      <c r="E391" s="122"/>
      <c r="F391" s="12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95" customHeight="1" x14ac:dyDescent="0.25">
      <c r="A392" s="122"/>
      <c r="B392" s="122"/>
      <c r="C392" s="122"/>
      <c r="D392" s="122"/>
      <c r="E392" s="122"/>
      <c r="F392" s="12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95" customHeight="1" x14ac:dyDescent="0.25">
      <c r="A393" s="122"/>
      <c r="B393" s="122"/>
      <c r="C393" s="122"/>
      <c r="D393" s="122"/>
      <c r="E393" s="122"/>
      <c r="F393" s="12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95" customHeight="1" x14ac:dyDescent="0.25">
      <c r="A394" s="122"/>
      <c r="B394" s="122"/>
      <c r="C394" s="122"/>
      <c r="D394" s="122"/>
      <c r="E394" s="122"/>
      <c r="F394" s="12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95" customHeight="1" x14ac:dyDescent="0.25">
      <c r="A395" s="122"/>
      <c r="B395" s="122"/>
      <c r="C395" s="122"/>
      <c r="D395" s="122"/>
      <c r="E395" s="122"/>
      <c r="F395" s="12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95" customHeight="1" x14ac:dyDescent="0.25">
      <c r="A396" s="122"/>
      <c r="B396" s="122"/>
      <c r="C396" s="122"/>
      <c r="D396" s="122"/>
      <c r="E396" s="122"/>
      <c r="F396" s="12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95" customHeight="1" x14ac:dyDescent="0.25">
      <c r="A397" s="122"/>
      <c r="B397" s="122"/>
      <c r="C397" s="122"/>
      <c r="D397" s="122"/>
      <c r="E397" s="122"/>
      <c r="F397" s="12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95" customHeight="1" x14ac:dyDescent="0.25">
      <c r="A398" s="122"/>
      <c r="B398" s="122"/>
      <c r="C398" s="122"/>
      <c r="D398" s="122"/>
      <c r="E398" s="122"/>
      <c r="F398" s="12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95" customHeight="1" x14ac:dyDescent="0.25">
      <c r="A399" s="122"/>
      <c r="B399" s="122"/>
      <c r="C399" s="122"/>
      <c r="D399" s="122"/>
      <c r="E399" s="122"/>
      <c r="F399" s="12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95" customHeight="1" x14ac:dyDescent="0.25">
      <c r="A400" s="122"/>
      <c r="B400" s="122"/>
      <c r="C400" s="122"/>
      <c r="D400" s="122"/>
      <c r="E400" s="122"/>
      <c r="F400" s="12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95" customHeight="1" x14ac:dyDescent="0.25">
      <c r="A401" s="122"/>
      <c r="B401" s="122"/>
      <c r="C401" s="122"/>
      <c r="D401" s="122"/>
      <c r="E401" s="122"/>
      <c r="F401" s="12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95" customHeight="1" x14ac:dyDescent="0.25">
      <c r="A402" s="122"/>
      <c r="B402" s="122"/>
      <c r="C402" s="122"/>
      <c r="D402" s="122"/>
      <c r="E402" s="122"/>
      <c r="F402" s="12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95" customHeight="1" x14ac:dyDescent="0.25">
      <c r="A403" s="122"/>
      <c r="B403" s="122"/>
      <c r="C403" s="122"/>
      <c r="D403" s="122"/>
      <c r="E403" s="122"/>
      <c r="F403" s="12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95" customHeight="1" x14ac:dyDescent="0.25">
      <c r="A404" s="122"/>
      <c r="B404" s="122"/>
      <c r="C404" s="122"/>
      <c r="D404" s="122"/>
      <c r="E404" s="122"/>
      <c r="F404" s="12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95" customHeight="1" x14ac:dyDescent="0.25">
      <c r="A405" s="122"/>
      <c r="B405" s="122"/>
      <c r="C405" s="122"/>
      <c r="D405" s="122"/>
      <c r="E405" s="122"/>
      <c r="F405" s="12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95" customHeight="1" x14ac:dyDescent="0.25">
      <c r="A406" s="122"/>
      <c r="B406" s="122"/>
      <c r="C406" s="122"/>
      <c r="D406" s="122"/>
      <c r="E406" s="122"/>
      <c r="F406" s="12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95" customHeight="1" x14ac:dyDescent="0.25">
      <c r="A407" s="122"/>
      <c r="B407" s="122"/>
      <c r="C407" s="122"/>
      <c r="D407" s="122"/>
      <c r="E407" s="122"/>
      <c r="F407" s="12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95" customHeight="1" x14ac:dyDescent="0.25">
      <c r="A408" s="122"/>
      <c r="B408" s="122"/>
      <c r="C408" s="122"/>
      <c r="D408" s="122"/>
      <c r="E408" s="122"/>
      <c r="F408" s="12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95" customHeight="1" x14ac:dyDescent="0.25">
      <c r="A409" s="122"/>
      <c r="B409" s="122"/>
      <c r="C409" s="122"/>
      <c r="D409" s="122"/>
      <c r="E409" s="122"/>
      <c r="F409" s="12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95" customHeight="1" x14ac:dyDescent="0.25">
      <c r="A410" s="122"/>
      <c r="B410" s="122"/>
      <c r="C410" s="122"/>
      <c r="D410" s="122"/>
      <c r="E410" s="122"/>
      <c r="F410" s="12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95" customHeight="1" x14ac:dyDescent="0.25">
      <c r="A411" s="122"/>
      <c r="B411" s="122"/>
      <c r="C411" s="122"/>
      <c r="D411" s="122"/>
      <c r="E411" s="122"/>
      <c r="F411" s="12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95" customHeight="1" x14ac:dyDescent="0.25">
      <c r="A412" s="122"/>
      <c r="B412" s="122"/>
      <c r="C412" s="122"/>
      <c r="D412" s="122"/>
      <c r="E412" s="122"/>
      <c r="F412" s="12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95" customHeight="1" x14ac:dyDescent="0.25">
      <c r="A413" s="122"/>
      <c r="B413" s="122"/>
      <c r="C413" s="122"/>
      <c r="D413" s="122"/>
      <c r="E413" s="122"/>
      <c r="F413" s="12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95" customHeight="1" x14ac:dyDescent="0.25">
      <c r="A414" s="122"/>
      <c r="B414" s="122"/>
      <c r="C414" s="122"/>
      <c r="D414" s="122"/>
      <c r="E414" s="122"/>
      <c r="F414" s="12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95" customHeight="1" x14ac:dyDescent="0.25">
      <c r="A415" s="122"/>
      <c r="B415" s="122"/>
      <c r="C415" s="122"/>
      <c r="D415" s="122"/>
      <c r="E415" s="122"/>
      <c r="F415" s="12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95" customHeight="1" x14ac:dyDescent="0.25">
      <c r="A416" s="122"/>
      <c r="B416" s="122"/>
      <c r="C416" s="122"/>
      <c r="D416" s="122"/>
      <c r="E416" s="122"/>
      <c r="F416" s="12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95" customHeight="1" x14ac:dyDescent="0.25">
      <c r="A417" s="122"/>
      <c r="B417" s="122"/>
      <c r="C417" s="122"/>
      <c r="D417" s="122"/>
      <c r="E417" s="122"/>
      <c r="F417" s="12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95" customHeight="1" x14ac:dyDescent="0.25">
      <c r="A418" s="122"/>
      <c r="B418" s="122"/>
      <c r="C418" s="122"/>
      <c r="D418" s="122"/>
      <c r="E418" s="122"/>
      <c r="F418" s="12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95" customHeight="1" x14ac:dyDescent="0.25">
      <c r="A419" s="122"/>
      <c r="B419" s="122"/>
      <c r="C419" s="122"/>
      <c r="D419" s="122"/>
      <c r="E419" s="122"/>
      <c r="F419" s="12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95" customHeight="1" x14ac:dyDescent="0.25">
      <c r="A420" s="122"/>
      <c r="B420" s="122"/>
      <c r="C420" s="122"/>
      <c r="D420" s="122"/>
      <c r="E420" s="122"/>
      <c r="F420" s="12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95" customHeight="1" x14ac:dyDescent="0.25">
      <c r="A421" s="122"/>
      <c r="B421" s="122"/>
      <c r="C421" s="122"/>
      <c r="D421" s="122"/>
      <c r="E421" s="122"/>
      <c r="F421" s="12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95" customHeight="1" x14ac:dyDescent="0.25">
      <c r="A422" s="122"/>
      <c r="B422" s="122"/>
      <c r="C422" s="122"/>
      <c r="D422" s="122"/>
      <c r="E422" s="122"/>
      <c r="F422" s="12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95" customHeight="1" x14ac:dyDescent="0.25">
      <c r="A423" s="122"/>
      <c r="B423" s="122"/>
      <c r="C423" s="122"/>
      <c r="D423" s="122"/>
      <c r="E423" s="122"/>
      <c r="F423" s="12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95" customHeight="1" x14ac:dyDescent="0.25">
      <c r="A424" s="122"/>
      <c r="B424" s="122"/>
      <c r="C424" s="122"/>
      <c r="D424" s="122"/>
      <c r="E424" s="122"/>
      <c r="F424" s="12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95" customHeight="1" x14ac:dyDescent="0.25">
      <c r="A425" s="122"/>
      <c r="B425" s="122"/>
      <c r="C425" s="122"/>
      <c r="D425" s="122"/>
      <c r="E425" s="122"/>
      <c r="F425" s="12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95" customHeight="1" x14ac:dyDescent="0.25">
      <c r="A426" s="122"/>
      <c r="B426" s="122"/>
      <c r="C426" s="122"/>
      <c r="D426" s="122"/>
      <c r="E426" s="122"/>
      <c r="F426" s="12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95" customHeight="1" x14ac:dyDescent="0.25">
      <c r="A427" s="122"/>
      <c r="B427" s="122"/>
      <c r="C427" s="122"/>
      <c r="D427" s="122"/>
      <c r="E427" s="122"/>
      <c r="F427" s="12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95" customHeight="1" x14ac:dyDescent="0.25">
      <c r="A428" s="122"/>
      <c r="B428" s="122"/>
      <c r="C428" s="122"/>
      <c r="D428" s="122"/>
      <c r="E428" s="122"/>
      <c r="F428" s="12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95" customHeight="1" x14ac:dyDescent="0.25">
      <c r="A429" s="122"/>
      <c r="B429" s="122"/>
      <c r="C429" s="122"/>
      <c r="D429" s="122"/>
      <c r="E429" s="122"/>
      <c r="F429" s="12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95" customHeight="1" x14ac:dyDescent="0.25">
      <c r="A430" s="122"/>
      <c r="B430" s="122"/>
      <c r="C430" s="122"/>
      <c r="D430" s="122"/>
      <c r="E430" s="122"/>
      <c r="F430" s="12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95" customHeight="1" x14ac:dyDescent="0.25">
      <c r="A431" s="122"/>
      <c r="B431" s="122"/>
      <c r="C431" s="122"/>
      <c r="D431" s="122"/>
      <c r="E431" s="122"/>
      <c r="F431" s="12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95" customHeight="1" x14ac:dyDescent="0.25">
      <c r="A432" s="122"/>
      <c r="B432" s="122"/>
      <c r="C432" s="122"/>
      <c r="D432" s="122"/>
      <c r="E432" s="122"/>
      <c r="F432" s="12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95" customHeight="1" x14ac:dyDescent="0.25">
      <c r="A433" s="122"/>
      <c r="B433" s="122"/>
      <c r="C433" s="122"/>
      <c r="D433" s="122"/>
      <c r="E433" s="122"/>
      <c r="F433" s="12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95" customHeight="1" x14ac:dyDescent="0.25">
      <c r="A434" s="122"/>
      <c r="B434" s="122"/>
      <c r="C434" s="122"/>
      <c r="D434" s="122"/>
      <c r="E434" s="122"/>
      <c r="F434" s="12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95" customHeight="1" x14ac:dyDescent="0.25">
      <c r="A435" s="122"/>
      <c r="B435" s="122"/>
      <c r="C435" s="122"/>
      <c r="D435" s="122"/>
      <c r="E435" s="122"/>
      <c r="F435" s="12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95" customHeight="1" x14ac:dyDescent="0.25">
      <c r="A436" s="122"/>
      <c r="B436" s="122"/>
      <c r="C436" s="122"/>
      <c r="D436" s="122"/>
      <c r="E436" s="122"/>
      <c r="F436" s="12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95" customHeight="1" x14ac:dyDescent="0.25">
      <c r="A437" s="122"/>
      <c r="B437" s="122"/>
      <c r="C437" s="122"/>
      <c r="D437" s="122"/>
      <c r="E437" s="122"/>
      <c r="F437" s="12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95" customHeight="1" x14ac:dyDescent="0.25">
      <c r="A438" s="122"/>
      <c r="B438" s="122"/>
      <c r="C438" s="122"/>
      <c r="D438" s="122"/>
      <c r="E438" s="122"/>
      <c r="F438" s="12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95" customHeight="1" x14ac:dyDescent="0.25">
      <c r="A439" s="122"/>
      <c r="B439" s="122"/>
      <c r="C439" s="122"/>
      <c r="D439" s="122"/>
      <c r="E439" s="122"/>
      <c r="F439" s="12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95" customHeight="1" x14ac:dyDescent="0.25">
      <c r="A440" s="122"/>
      <c r="B440" s="122"/>
      <c r="C440" s="122"/>
      <c r="D440" s="122"/>
      <c r="E440" s="122"/>
      <c r="F440" s="12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95" customHeight="1" x14ac:dyDescent="0.25">
      <c r="A441" s="122"/>
      <c r="B441" s="122"/>
      <c r="C441" s="122"/>
      <c r="D441" s="122"/>
      <c r="E441" s="122"/>
      <c r="F441" s="12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95" customHeight="1" x14ac:dyDescent="0.25">
      <c r="A442" s="122"/>
      <c r="B442" s="122"/>
      <c r="C442" s="122"/>
      <c r="D442" s="122"/>
      <c r="E442" s="122"/>
      <c r="F442" s="12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95" customHeight="1" x14ac:dyDescent="0.25">
      <c r="A443" s="122"/>
      <c r="B443" s="122"/>
      <c r="C443" s="122"/>
      <c r="D443" s="122"/>
      <c r="E443" s="122"/>
      <c r="F443" s="12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95" customHeight="1" x14ac:dyDescent="0.25">
      <c r="A444" s="122"/>
      <c r="B444" s="122"/>
      <c r="C444" s="122"/>
      <c r="D444" s="122"/>
      <c r="E444" s="122"/>
      <c r="F444" s="12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95" customHeight="1" x14ac:dyDescent="0.25">
      <c r="A445" s="122"/>
      <c r="B445" s="122"/>
      <c r="C445" s="122"/>
      <c r="D445" s="122"/>
      <c r="E445" s="122"/>
      <c r="F445" s="12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95" customHeight="1" x14ac:dyDescent="0.25">
      <c r="A446" s="122"/>
      <c r="B446" s="122"/>
      <c r="C446" s="122"/>
      <c r="D446" s="122"/>
      <c r="E446" s="122"/>
      <c r="F446" s="12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95" customHeight="1" x14ac:dyDescent="0.25">
      <c r="A447" s="122"/>
      <c r="B447" s="122"/>
      <c r="C447" s="122"/>
      <c r="D447" s="122"/>
      <c r="E447" s="122"/>
      <c r="F447" s="12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95" customHeight="1" x14ac:dyDescent="0.25">
      <c r="A448" s="122"/>
      <c r="B448" s="122"/>
      <c r="C448" s="122"/>
      <c r="D448" s="122"/>
      <c r="E448" s="122"/>
      <c r="F448" s="12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95" customHeight="1" x14ac:dyDescent="0.25">
      <c r="A449" s="122"/>
      <c r="B449" s="122"/>
      <c r="C449" s="122"/>
      <c r="D449" s="122"/>
      <c r="E449" s="122"/>
      <c r="F449" s="12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95" customHeight="1" x14ac:dyDescent="0.25">
      <c r="A450" s="122"/>
      <c r="B450" s="122"/>
      <c r="C450" s="122"/>
      <c r="D450" s="122"/>
      <c r="E450" s="122"/>
      <c r="F450" s="12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95" customHeight="1" x14ac:dyDescent="0.25">
      <c r="A451" s="122"/>
      <c r="B451" s="122"/>
      <c r="C451" s="122"/>
      <c r="D451" s="122"/>
      <c r="E451" s="122"/>
      <c r="F451" s="12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95" customHeight="1" x14ac:dyDescent="0.25">
      <c r="A452" s="122"/>
      <c r="B452" s="122"/>
      <c r="C452" s="122"/>
      <c r="D452" s="122"/>
      <c r="E452" s="122"/>
      <c r="F452" s="12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95" customHeight="1" x14ac:dyDescent="0.25">
      <c r="A453" s="122"/>
      <c r="B453" s="122"/>
      <c r="C453" s="122"/>
      <c r="D453" s="122"/>
      <c r="E453" s="122"/>
      <c r="F453" s="12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95" customHeight="1" x14ac:dyDescent="0.25">
      <c r="A454" s="122"/>
      <c r="B454" s="122"/>
      <c r="C454" s="122"/>
      <c r="D454" s="122"/>
      <c r="E454" s="122"/>
      <c r="F454" s="12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95" customHeight="1" x14ac:dyDescent="0.25">
      <c r="A455" s="122"/>
      <c r="B455" s="122"/>
      <c r="C455" s="122"/>
      <c r="D455" s="122"/>
      <c r="E455" s="122"/>
      <c r="F455" s="12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95" customHeight="1" x14ac:dyDescent="0.25">
      <c r="A456" s="122"/>
      <c r="B456" s="122"/>
      <c r="C456" s="122"/>
      <c r="D456" s="122"/>
      <c r="E456" s="122"/>
      <c r="F456" s="12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95" customHeight="1" x14ac:dyDescent="0.25">
      <c r="A457" s="122"/>
      <c r="B457" s="122"/>
      <c r="C457" s="122"/>
      <c r="D457" s="122"/>
      <c r="E457" s="122"/>
      <c r="F457" s="12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95" customHeight="1" x14ac:dyDescent="0.25">
      <c r="A458" s="122"/>
      <c r="B458" s="122"/>
      <c r="C458" s="122"/>
      <c r="D458" s="122"/>
      <c r="E458" s="122"/>
      <c r="F458" s="12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95" customHeight="1" x14ac:dyDescent="0.25">
      <c r="A459" s="122"/>
      <c r="B459" s="122"/>
      <c r="C459" s="122"/>
      <c r="D459" s="122"/>
      <c r="E459" s="122"/>
      <c r="F459" s="12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95" customHeight="1" x14ac:dyDescent="0.25">
      <c r="A460" s="122"/>
      <c r="B460" s="122"/>
      <c r="C460" s="122"/>
      <c r="D460" s="122"/>
      <c r="E460" s="122"/>
      <c r="F460" s="12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95" customHeight="1" x14ac:dyDescent="0.25">
      <c r="A461" s="122"/>
      <c r="B461" s="122"/>
      <c r="C461" s="122"/>
      <c r="D461" s="122"/>
      <c r="E461" s="122"/>
      <c r="F461" s="12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95" customHeight="1" x14ac:dyDescent="0.25">
      <c r="A462" s="122"/>
      <c r="B462" s="122"/>
      <c r="C462" s="122"/>
      <c r="D462" s="122"/>
      <c r="E462" s="122"/>
      <c r="F462" s="12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95" customHeight="1" x14ac:dyDescent="0.25">
      <c r="A463" s="122"/>
      <c r="B463" s="122"/>
      <c r="C463" s="122"/>
      <c r="D463" s="122"/>
      <c r="E463" s="122"/>
      <c r="F463" s="12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95" customHeight="1" x14ac:dyDescent="0.25">
      <c r="A464" s="122"/>
      <c r="B464" s="122"/>
      <c r="C464" s="122"/>
      <c r="D464" s="122"/>
      <c r="E464" s="122"/>
      <c r="F464" s="12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95" customHeight="1" x14ac:dyDescent="0.25">
      <c r="A465" s="122"/>
      <c r="B465" s="122"/>
      <c r="C465" s="122"/>
      <c r="D465" s="122"/>
      <c r="E465" s="122"/>
      <c r="F465" s="12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95" customHeight="1" x14ac:dyDescent="0.25">
      <c r="A466" s="122"/>
      <c r="B466" s="122"/>
      <c r="C466" s="122"/>
      <c r="D466" s="122"/>
      <c r="E466" s="122"/>
      <c r="F466" s="12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95" customHeight="1" x14ac:dyDescent="0.25">
      <c r="A467" s="122"/>
      <c r="B467" s="122"/>
      <c r="C467" s="122"/>
      <c r="D467" s="122"/>
      <c r="E467" s="122"/>
      <c r="F467" s="12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95" customHeight="1" x14ac:dyDescent="0.25">
      <c r="A468" s="122"/>
      <c r="B468" s="122"/>
      <c r="C468" s="122"/>
      <c r="D468" s="122"/>
      <c r="E468" s="122"/>
      <c r="F468" s="12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95" customHeight="1" x14ac:dyDescent="0.25">
      <c r="A469" s="122"/>
      <c r="B469" s="122"/>
      <c r="C469" s="122"/>
      <c r="D469" s="122"/>
      <c r="E469" s="122"/>
      <c r="F469" s="12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95" customHeight="1" x14ac:dyDescent="0.25">
      <c r="A470" s="122"/>
      <c r="B470" s="122"/>
      <c r="C470" s="122"/>
      <c r="D470" s="122"/>
      <c r="E470" s="122"/>
      <c r="F470" s="12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95" customHeight="1" x14ac:dyDescent="0.25">
      <c r="A471" s="122"/>
      <c r="B471" s="122"/>
      <c r="C471" s="122"/>
      <c r="D471" s="122"/>
      <c r="E471" s="122"/>
      <c r="F471" s="12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95" customHeight="1" x14ac:dyDescent="0.25">
      <c r="A472" s="122"/>
      <c r="B472" s="122"/>
      <c r="C472" s="122"/>
      <c r="D472" s="122"/>
      <c r="E472" s="122"/>
      <c r="F472" s="12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95" customHeight="1" x14ac:dyDescent="0.25">
      <c r="A473" s="122"/>
      <c r="B473" s="122"/>
      <c r="C473" s="122"/>
      <c r="D473" s="122"/>
      <c r="E473" s="122"/>
      <c r="F473" s="12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95" customHeight="1" x14ac:dyDescent="0.25">
      <c r="A474" s="122"/>
      <c r="B474" s="122"/>
      <c r="C474" s="122"/>
      <c r="D474" s="122"/>
      <c r="E474" s="122"/>
      <c r="F474" s="12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95" customHeight="1" x14ac:dyDescent="0.25">
      <c r="A475" s="122"/>
      <c r="B475" s="122"/>
      <c r="C475" s="122"/>
      <c r="D475" s="122"/>
      <c r="E475" s="122"/>
      <c r="F475" s="12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95" customHeight="1" x14ac:dyDescent="0.25">
      <c r="A476" s="122"/>
      <c r="B476" s="122"/>
      <c r="C476" s="122"/>
      <c r="D476" s="122"/>
      <c r="E476" s="122"/>
      <c r="F476" s="12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95" customHeight="1" x14ac:dyDescent="0.25">
      <c r="A477" s="122"/>
      <c r="B477" s="122"/>
      <c r="C477" s="122"/>
      <c r="D477" s="122"/>
      <c r="E477" s="122"/>
      <c r="F477" s="12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95" customHeight="1" x14ac:dyDescent="0.25">
      <c r="A478" s="122"/>
      <c r="B478" s="122"/>
      <c r="C478" s="122"/>
      <c r="D478" s="122"/>
      <c r="E478" s="122"/>
      <c r="F478" s="12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95" customHeight="1" x14ac:dyDescent="0.25">
      <c r="A479" s="122"/>
      <c r="B479" s="122"/>
      <c r="C479" s="122"/>
      <c r="D479" s="122"/>
      <c r="E479" s="122"/>
      <c r="F479" s="12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95" customHeight="1" x14ac:dyDescent="0.25">
      <c r="A480" s="122"/>
      <c r="B480" s="122"/>
      <c r="C480" s="122"/>
      <c r="D480" s="122"/>
      <c r="E480" s="122"/>
      <c r="F480" s="12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95" customHeight="1" x14ac:dyDescent="0.25">
      <c r="A481" s="122"/>
      <c r="B481" s="122"/>
      <c r="C481" s="122"/>
      <c r="D481" s="122"/>
      <c r="E481" s="122"/>
      <c r="F481" s="12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95" customHeight="1" x14ac:dyDescent="0.25">
      <c r="A482" s="122"/>
      <c r="B482" s="122"/>
      <c r="C482" s="122"/>
      <c r="D482" s="122"/>
      <c r="E482" s="122"/>
      <c r="F482" s="12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95" customHeight="1" x14ac:dyDescent="0.25">
      <c r="A483" s="122"/>
      <c r="B483" s="122"/>
      <c r="C483" s="122"/>
      <c r="D483" s="122"/>
      <c r="E483" s="122"/>
      <c r="F483" s="12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95" customHeight="1" x14ac:dyDescent="0.25">
      <c r="A484" s="122"/>
      <c r="B484" s="122"/>
      <c r="C484" s="122"/>
      <c r="D484" s="122"/>
      <c r="E484" s="122"/>
      <c r="F484" s="12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95" customHeight="1" x14ac:dyDescent="0.25">
      <c r="A485" s="122"/>
      <c r="B485" s="122"/>
      <c r="C485" s="122"/>
      <c r="D485" s="122"/>
      <c r="E485" s="122"/>
      <c r="F485" s="12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95" customHeight="1" x14ac:dyDescent="0.25">
      <c r="A486" s="122"/>
      <c r="B486" s="122"/>
      <c r="C486" s="122"/>
      <c r="D486" s="122"/>
      <c r="E486" s="122"/>
      <c r="F486" s="12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95" customHeight="1" x14ac:dyDescent="0.25">
      <c r="A487" s="122"/>
      <c r="B487" s="122"/>
      <c r="C487" s="122"/>
      <c r="D487" s="122"/>
      <c r="E487" s="122"/>
      <c r="F487" s="12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95" customHeight="1" x14ac:dyDescent="0.25">
      <c r="A488" s="122"/>
      <c r="B488" s="122"/>
      <c r="C488" s="122"/>
      <c r="D488" s="122"/>
      <c r="E488" s="122"/>
      <c r="F488" s="12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95" customHeight="1" x14ac:dyDescent="0.25">
      <c r="A489" s="122"/>
      <c r="B489" s="122"/>
      <c r="C489" s="122"/>
      <c r="D489" s="122"/>
      <c r="E489" s="122"/>
      <c r="F489" s="12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95" customHeight="1" x14ac:dyDescent="0.25">
      <c r="A490" s="122"/>
      <c r="B490" s="122"/>
      <c r="C490" s="122"/>
      <c r="D490" s="122"/>
      <c r="E490" s="122"/>
      <c r="F490" s="12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95" customHeight="1" x14ac:dyDescent="0.25">
      <c r="A491" s="122"/>
      <c r="B491" s="122"/>
      <c r="C491" s="122"/>
      <c r="D491" s="122"/>
      <c r="E491" s="122"/>
      <c r="F491" s="12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95" customHeight="1" x14ac:dyDescent="0.25">
      <c r="A492" s="122"/>
      <c r="B492" s="122"/>
      <c r="C492" s="122"/>
      <c r="D492" s="122"/>
      <c r="E492" s="122"/>
      <c r="F492" s="12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95" customHeight="1" x14ac:dyDescent="0.25">
      <c r="A493" s="122"/>
      <c r="B493" s="122"/>
      <c r="C493" s="122"/>
      <c r="D493" s="122"/>
      <c r="E493" s="122"/>
      <c r="F493" s="12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95" customHeight="1" x14ac:dyDescent="0.25">
      <c r="A494" s="122"/>
      <c r="B494" s="122"/>
      <c r="C494" s="122"/>
      <c r="D494" s="122"/>
      <c r="E494" s="122"/>
      <c r="F494" s="12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95" customHeight="1" x14ac:dyDescent="0.25">
      <c r="A495" s="122"/>
      <c r="B495" s="122"/>
      <c r="C495" s="122"/>
      <c r="D495" s="122"/>
      <c r="E495" s="122"/>
      <c r="F495" s="12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95" customHeight="1" x14ac:dyDescent="0.25">
      <c r="A496" s="122"/>
      <c r="B496" s="122"/>
      <c r="C496" s="122"/>
      <c r="D496" s="122"/>
      <c r="E496" s="122"/>
      <c r="F496" s="12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95" customHeight="1" x14ac:dyDescent="0.25">
      <c r="A497" s="122"/>
      <c r="B497" s="122"/>
      <c r="C497" s="122"/>
      <c r="D497" s="122"/>
      <c r="E497" s="122"/>
      <c r="F497" s="12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95" customHeight="1" x14ac:dyDescent="0.25">
      <c r="A498" s="122"/>
      <c r="B498" s="122"/>
      <c r="C498" s="122"/>
      <c r="D498" s="122"/>
      <c r="E498" s="122"/>
      <c r="F498" s="12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95" customHeight="1" x14ac:dyDescent="0.25">
      <c r="A499" s="122"/>
      <c r="B499" s="122"/>
      <c r="C499" s="122"/>
      <c r="D499" s="122"/>
      <c r="E499" s="122"/>
      <c r="F499" s="12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95" customHeight="1" x14ac:dyDescent="0.25">
      <c r="A500" s="122"/>
      <c r="B500" s="122"/>
      <c r="C500" s="122"/>
      <c r="D500" s="122"/>
      <c r="E500" s="122"/>
      <c r="F500" s="12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</sheetData>
  <mergeCells count="3">
    <mergeCell ref="A1:D1"/>
    <mergeCell ref="A2:D2"/>
    <mergeCell ref="A3:D3"/>
  </mergeCells>
  <pageMargins left="0.7" right="0.7" top="0.75" bottom="0.75" header="0.3" footer="0.3"/>
  <pageSetup scale="95"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134"/>
  <sheetViews>
    <sheetView showGridLines="0" topLeftCell="B1" workbookViewId="0">
      <selection activeCell="P3" sqref="P3"/>
    </sheetView>
  </sheetViews>
  <sheetFormatPr defaultColWidth="8.85546875" defaultRowHeight="15" customHeight="1" x14ac:dyDescent="0.25"/>
  <cols>
    <col min="1" max="1" width="8.85546875" style="5" hidden="1" customWidth="1"/>
    <col min="2" max="2" width="7.7109375" style="5" customWidth="1"/>
    <col min="3" max="3" width="12.7109375" style="5" customWidth="1"/>
    <col min="4" max="4" width="44.7109375" style="5" customWidth="1"/>
    <col min="5" max="5" width="5.7109375" style="5" customWidth="1"/>
    <col min="6" max="7" width="9.7109375" style="5" customWidth="1"/>
    <col min="8" max="8" width="8.85546875" style="5" customWidth="1"/>
    <col min="9" max="9" width="10.7109375" style="5" customWidth="1"/>
    <col min="10" max="15" width="8.85546875" style="5" hidden="1" customWidth="1"/>
    <col min="16" max="16" width="9.7109375" style="5" customWidth="1"/>
    <col min="17" max="18" width="8.85546875" style="5" hidden="1" customWidth="1"/>
    <col min="19" max="19" width="7.7109375" style="5" customWidth="1"/>
    <col min="20" max="21" width="8.85546875" style="5" hidden="1" customWidth="1"/>
    <col min="22" max="22" width="7.7109375" style="5" customWidth="1"/>
    <col min="23" max="26" width="8.85546875" style="5" hidden="1" customWidth="1"/>
    <col min="27" max="27" width="8.85546875" style="5" customWidth="1"/>
    <col min="28" max="28" width="8.85546875" style="5" hidden="1" customWidth="1"/>
    <col min="29" max="29" width="8.85546875" style="5" customWidth="1"/>
    <col min="30" max="16384" width="8.85546875" style="5"/>
  </cols>
  <sheetData>
    <row r="1" spans="1:28" ht="19.899999999999999" customHeight="1" x14ac:dyDescent="0.25">
      <c r="A1" s="106"/>
      <c r="B1" s="200" t="s">
        <v>14</v>
      </c>
      <c r="C1" s="201"/>
      <c r="D1" s="201"/>
      <c r="E1" s="201"/>
      <c r="F1" s="201"/>
      <c r="G1" s="201"/>
      <c r="H1" s="202"/>
      <c r="I1" s="105" t="s">
        <v>12</v>
      </c>
      <c r="J1" s="106"/>
      <c r="K1" s="6"/>
      <c r="L1" s="6"/>
      <c r="M1" s="6"/>
      <c r="N1" s="6"/>
      <c r="O1" s="6"/>
      <c r="P1" s="125"/>
      <c r="Q1" s="126"/>
      <c r="R1" s="126"/>
      <c r="S1" s="6"/>
      <c r="T1" s="9"/>
      <c r="U1" s="9"/>
      <c r="V1" s="6"/>
      <c r="W1" s="10">
        <v>30.126000000000001</v>
      </c>
      <c r="X1" s="9"/>
      <c r="Y1" s="9"/>
      <c r="Z1" s="9"/>
      <c r="AA1" s="11"/>
      <c r="AB1" s="12"/>
    </row>
    <row r="2" spans="1:28" ht="19.899999999999999" customHeight="1" x14ac:dyDescent="0.25">
      <c r="A2" s="106"/>
      <c r="B2" s="200" t="s">
        <v>17</v>
      </c>
      <c r="C2" s="201"/>
      <c r="D2" s="201"/>
      <c r="E2" s="201"/>
      <c r="F2" s="201"/>
      <c r="G2" s="201"/>
      <c r="H2" s="202"/>
      <c r="I2" s="105" t="s">
        <v>10</v>
      </c>
      <c r="J2" s="106"/>
      <c r="K2" s="6"/>
      <c r="L2" s="6"/>
      <c r="M2" s="6"/>
      <c r="N2" s="6"/>
      <c r="O2" s="6"/>
      <c r="P2" s="125"/>
      <c r="Q2" s="126"/>
      <c r="R2" s="126"/>
      <c r="S2" s="6"/>
      <c r="T2" s="9"/>
      <c r="U2" s="9"/>
      <c r="V2" s="6"/>
      <c r="W2" s="9"/>
      <c r="X2" s="9"/>
      <c r="Y2" s="9"/>
      <c r="Z2" s="9"/>
      <c r="AA2" s="11"/>
      <c r="AB2" s="12"/>
    </row>
    <row r="3" spans="1:28" ht="19.899999999999999" customHeight="1" x14ac:dyDescent="0.25">
      <c r="A3" s="106"/>
      <c r="B3" s="200" t="s">
        <v>18</v>
      </c>
      <c r="C3" s="201"/>
      <c r="D3" s="201"/>
      <c r="E3" s="201"/>
      <c r="F3" s="201"/>
      <c r="G3" s="201"/>
      <c r="H3" s="202"/>
      <c r="I3" s="105" t="s">
        <v>71</v>
      </c>
      <c r="J3" s="106"/>
      <c r="K3" s="6"/>
      <c r="L3" s="6"/>
      <c r="M3" s="6"/>
      <c r="N3" s="6"/>
      <c r="O3" s="6"/>
      <c r="P3" s="108"/>
      <c r="Q3" s="126"/>
      <c r="R3" s="126"/>
      <c r="S3" s="6"/>
      <c r="T3" s="9"/>
      <c r="U3" s="9"/>
      <c r="V3" s="6"/>
      <c r="W3" s="9"/>
      <c r="X3" s="9"/>
      <c r="Y3" s="9"/>
      <c r="Z3" s="9"/>
      <c r="AA3" s="11"/>
      <c r="AB3" s="12"/>
    </row>
    <row r="4" spans="1:28" ht="15.95" customHeight="1" x14ac:dyDescent="0.25">
      <c r="A4" s="6"/>
      <c r="B4" s="108" t="s">
        <v>72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126"/>
      <c r="R4" s="126"/>
      <c r="S4" s="6"/>
      <c r="T4" s="9"/>
      <c r="U4" s="9"/>
      <c r="V4" s="6"/>
      <c r="W4" s="9"/>
      <c r="X4" s="9"/>
      <c r="Y4" s="9"/>
      <c r="Z4" s="9"/>
      <c r="AA4" s="11"/>
      <c r="AB4" s="12"/>
    </row>
    <row r="5" spans="1:28" ht="15.95" customHeight="1" x14ac:dyDescent="0.25">
      <c r="A5" s="6"/>
      <c r="B5" s="127" t="s">
        <v>8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126"/>
      <c r="R5" s="126"/>
      <c r="S5" s="6"/>
      <c r="T5" s="9"/>
      <c r="U5" s="9"/>
      <c r="V5" s="6"/>
      <c r="W5" s="9"/>
      <c r="X5" s="9"/>
      <c r="Y5" s="9"/>
      <c r="Z5" s="9"/>
      <c r="AA5" s="11"/>
      <c r="AB5" s="12"/>
    </row>
    <row r="6" spans="1:28" ht="15.9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126"/>
      <c r="R6" s="126"/>
      <c r="S6" s="6"/>
      <c r="T6" s="9"/>
      <c r="U6" s="9"/>
      <c r="V6" s="6"/>
      <c r="W6" s="9"/>
      <c r="X6" s="9"/>
      <c r="Y6" s="9"/>
      <c r="Z6" s="9"/>
      <c r="AA6" s="11"/>
      <c r="AB6" s="12"/>
    </row>
    <row r="7" spans="1:28" ht="15.95" customHeight="1" x14ac:dyDescent="0.25">
      <c r="A7" s="7"/>
      <c r="B7" s="8" t="s">
        <v>55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128"/>
      <c r="R7" s="128"/>
      <c r="S7" s="7"/>
      <c r="T7" s="129"/>
      <c r="U7" s="129"/>
      <c r="V7" s="7"/>
      <c r="W7" s="9"/>
      <c r="X7" s="9"/>
      <c r="Y7" s="9"/>
      <c r="Z7" s="9"/>
      <c r="AA7" s="11"/>
      <c r="AB7" s="12"/>
    </row>
    <row r="8" spans="1:28" ht="15.75" customHeight="1" x14ac:dyDescent="0.25">
      <c r="A8" s="130" t="s">
        <v>73</v>
      </c>
      <c r="B8" s="130" t="s">
        <v>74</v>
      </c>
      <c r="C8" s="130" t="s">
        <v>75</v>
      </c>
      <c r="D8" s="130" t="s">
        <v>76</v>
      </c>
      <c r="E8" s="130" t="s">
        <v>77</v>
      </c>
      <c r="F8" s="130" t="s">
        <v>78</v>
      </c>
      <c r="G8" s="130" t="s">
        <v>79</v>
      </c>
      <c r="H8" s="131"/>
      <c r="I8" s="130" t="s">
        <v>80</v>
      </c>
      <c r="J8" s="131"/>
      <c r="K8" s="131"/>
      <c r="L8" s="131"/>
      <c r="M8" s="131"/>
      <c r="N8" s="131"/>
      <c r="O8" s="131"/>
      <c r="P8" s="130" t="s">
        <v>81</v>
      </c>
      <c r="Q8" s="132"/>
      <c r="R8" s="132"/>
      <c r="S8" s="130" t="s">
        <v>82</v>
      </c>
      <c r="T8" s="133"/>
      <c r="U8" s="133"/>
      <c r="V8" s="130" t="s">
        <v>83</v>
      </c>
      <c r="W8" s="134"/>
      <c r="X8" s="134"/>
      <c r="Y8" s="134"/>
      <c r="Z8" s="134"/>
      <c r="AA8" s="135"/>
      <c r="AB8" s="12"/>
    </row>
    <row r="9" spans="1:28" ht="13.5" customHeight="1" x14ac:dyDescent="0.25">
      <c r="A9" s="136"/>
      <c r="B9" s="136"/>
      <c r="C9" s="137"/>
      <c r="D9" s="111" t="s">
        <v>60</v>
      </c>
      <c r="E9" s="136"/>
      <c r="F9" s="138"/>
      <c r="G9" s="139"/>
      <c r="H9" s="113"/>
      <c r="I9" s="113"/>
      <c r="J9" s="136"/>
      <c r="K9" s="136"/>
      <c r="L9" s="136"/>
      <c r="M9" s="136"/>
      <c r="N9" s="136"/>
      <c r="O9" s="136"/>
      <c r="P9" s="136"/>
      <c r="Q9" s="140"/>
      <c r="R9" s="140"/>
      <c r="S9" s="136"/>
      <c r="T9" s="141"/>
      <c r="U9" s="141"/>
      <c r="V9" s="136"/>
      <c r="W9" s="115"/>
      <c r="X9" s="115"/>
      <c r="Y9" s="115"/>
      <c r="Z9" s="115"/>
      <c r="AA9" s="12"/>
      <c r="AB9" s="12"/>
    </row>
    <row r="10" spans="1:28" ht="13.5" customHeight="1" x14ac:dyDescent="0.25">
      <c r="A10" s="142"/>
      <c r="B10" s="142"/>
      <c r="C10" s="143" t="s">
        <v>84</v>
      </c>
      <c r="D10" s="143" t="s">
        <v>61</v>
      </c>
      <c r="E10" s="142"/>
      <c r="F10" s="144"/>
      <c r="G10" s="145"/>
      <c r="H10" s="117"/>
      <c r="I10" s="117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15"/>
      <c r="U10" s="115"/>
      <c r="V10" s="142"/>
      <c r="W10" s="115"/>
      <c r="X10" s="115"/>
      <c r="Y10" s="115"/>
      <c r="Z10" s="115"/>
      <c r="AA10" s="12"/>
      <c r="AB10" s="12"/>
    </row>
    <row r="11" spans="1:28" ht="25.15" customHeight="1" x14ac:dyDescent="0.25">
      <c r="A11" s="146"/>
      <c r="B11" s="147" t="s">
        <v>85</v>
      </c>
      <c r="C11" s="148" t="s">
        <v>86</v>
      </c>
      <c r="D11" s="147" t="s">
        <v>87</v>
      </c>
      <c r="E11" s="147" t="s">
        <v>88</v>
      </c>
      <c r="F11" s="149">
        <v>98.56</v>
      </c>
      <c r="G11" s="150">
        <v>0</v>
      </c>
      <c r="H11" s="151"/>
      <c r="I11" s="151" cm="1">
        <f t="array" ref="I11">ROUND(F11*(G11+H11),2)</f>
        <v>0</v>
      </c>
      <c r="J11" s="152" cm="1">
        <f t="array" ref="J11">ROUND(F11*(N11),2)</f>
        <v>3909.88</v>
      </c>
      <c r="K11" s="144" cm="1">
        <f t="array" ref="K11">ROUND(F11*(O11),2)</f>
        <v>0</v>
      </c>
      <c r="L11" s="153" cm="1">
        <f t="array" ref="L11">ROUND(F11*(G11),2)</f>
        <v>0</v>
      </c>
      <c r="M11" s="142"/>
      <c r="N11" s="153">
        <v>39.67</v>
      </c>
      <c r="O11" s="142"/>
      <c r="P11" s="144"/>
      <c r="Q11" s="144"/>
      <c r="R11" s="144"/>
      <c r="S11" s="144" cm="1">
        <f t="array" ref="S11">ROUND(F11*(P11),3)</f>
        <v>0</v>
      </c>
      <c r="T11" s="115"/>
      <c r="U11" s="115"/>
      <c r="V11" s="144"/>
      <c r="W11" s="12"/>
      <c r="X11" s="12"/>
      <c r="Y11" s="12"/>
      <c r="Z11" s="107">
        <v>0</v>
      </c>
      <c r="AA11" s="12"/>
      <c r="AB11" s="12"/>
    </row>
    <row r="12" spans="1:28" ht="12" customHeight="1" x14ac:dyDescent="0.25">
      <c r="A12" s="154"/>
      <c r="B12" s="154"/>
      <c r="C12" s="155"/>
      <c r="D12" s="148" t="s">
        <v>89</v>
      </c>
      <c r="E12" s="154"/>
      <c r="F12" s="149"/>
      <c r="G12" s="150"/>
      <c r="H12" s="151"/>
      <c r="I12" s="151"/>
      <c r="J12" s="154"/>
      <c r="K12" s="122"/>
      <c r="L12" s="122"/>
      <c r="M12" s="122"/>
      <c r="N12" s="122"/>
      <c r="O12" s="122"/>
      <c r="P12" s="122"/>
      <c r="Q12" s="122"/>
      <c r="R12" s="122"/>
      <c r="S12" s="122"/>
      <c r="T12" s="12"/>
      <c r="U12" s="12"/>
      <c r="V12" s="122"/>
      <c r="W12" s="12"/>
      <c r="X12" s="12"/>
      <c r="Y12" s="12"/>
      <c r="Z12" s="12"/>
      <c r="AA12" s="12"/>
      <c r="AB12" s="12"/>
    </row>
    <row r="13" spans="1:28" ht="15.95" customHeight="1" x14ac:dyDescent="0.25">
      <c r="A13" s="154"/>
      <c r="B13" s="154"/>
      <c r="C13" s="154"/>
      <c r="D13" s="147" t="s">
        <v>90</v>
      </c>
      <c r="E13" s="154"/>
      <c r="F13" s="149">
        <v>98.56</v>
      </c>
      <c r="G13" s="150"/>
      <c r="H13" s="151"/>
      <c r="I13" s="151"/>
      <c r="J13" s="154"/>
      <c r="K13" s="122"/>
      <c r="L13" s="122"/>
      <c r="M13" s="122"/>
      <c r="N13" s="122"/>
      <c r="O13" s="122"/>
      <c r="P13" s="122"/>
      <c r="Q13" s="122"/>
      <c r="R13" s="122"/>
      <c r="S13" s="122"/>
      <c r="T13" s="12"/>
      <c r="U13" s="12"/>
      <c r="V13" s="122"/>
      <c r="W13" s="12"/>
      <c r="X13" s="12"/>
      <c r="Y13" s="12"/>
      <c r="Z13" s="12"/>
      <c r="AA13" s="12"/>
      <c r="AB13" s="12"/>
    </row>
    <row r="14" spans="1:28" ht="25.15" customHeight="1" x14ac:dyDescent="0.25">
      <c r="A14" s="146"/>
      <c r="B14" s="147" t="s">
        <v>85</v>
      </c>
      <c r="C14" s="148" t="s">
        <v>86</v>
      </c>
      <c r="D14" s="147" t="s">
        <v>87</v>
      </c>
      <c r="E14" s="147" t="s">
        <v>88</v>
      </c>
      <c r="F14" s="149">
        <v>53.21</v>
      </c>
      <c r="G14" s="150">
        <v>0</v>
      </c>
      <c r="H14" s="151"/>
      <c r="I14" s="151" cm="1">
        <f t="array" ref="I14">ROUND(F14*(G14+H14),2)</f>
        <v>0</v>
      </c>
      <c r="J14" s="152" cm="1">
        <f t="array" ref="J14">ROUND(F14*(N14),2)</f>
        <v>2110.84</v>
      </c>
      <c r="K14" s="144" cm="1">
        <f t="array" ref="K14">ROUND(F14*(O14),2)</f>
        <v>0</v>
      </c>
      <c r="L14" s="153" cm="1">
        <f t="array" ref="L14">ROUND(F14*(G14),2)</f>
        <v>0</v>
      </c>
      <c r="M14" s="142"/>
      <c r="N14" s="153">
        <v>39.67</v>
      </c>
      <c r="O14" s="142"/>
      <c r="P14" s="144"/>
      <c r="Q14" s="144"/>
      <c r="R14" s="144"/>
      <c r="S14" s="144" cm="1">
        <f t="array" ref="S14">ROUND(F14*(P14),3)</f>
        <v>0</v>
      </c>
      <c r="T14" s="115"/>
      <c r="U14" s="115"/>
      <c r="V14" s="144"/>
      <c r="W14" s="12"/>
      <c r="X14" s="12"/>
      <c r="Y14" s="12"/>
      <c r="Z14" s="107">
        <v>0</v>
      </c>
      <c r="AA14" s="12"/>
      <c r="AB14" s="12"/>
    </row>
    <row r="15" spans="1:28" ht="12" customHeight="1" x14ac:dyDescent="0.25">
      <c r="A15" s="154"/>
      <c r="B15" s="154"/>
      <c r="C15" s="155"/>
      <c r="D15" s="148" t="s">
        <v>91</v>
      </c>
      <c r="E15" s="154"/>
      <c r="F15" s="149"/>
      <c r="G15" s="150"/>
      <c r="H15" s="151"/>
      <c r="I15" s="151"/>
      <c r="J15" s="154"/>
      <c r="K15" s="122"/>
      <c r="L15" s="122"/>
      <c r="M15" s="122"/>
      <c r="N15" s="122"/>
      <c r="O15" s="122"/>
      <c r="P15" s="122"/>
      <c r="Q15" s="122"/>
      <c r="R15" s="122"/>
      <c r="S15" s="122"/>
      <c r="T15" s="12"/>
      <c r="U15" s="12"/>
      <c r="V15" s="122"/>
      <c r="W15" s="12"/>
      <c r="X15" s="12"/>
      <c r="Y15" s="12"/>
      <c r="Z15" s="12"/>
      <c r="AA15" s="12"/>
      <c r="AB15" s="12"/>
    </row>
    <row r="16" spans="1:28" ht="15.95" customHeight="1" x14ac:dyDescent="0.25">
      <c r="A16" s="154"/>
      <c r="B16" s="154"/>
      <c r="C16" s="154"/>
      <c r="D16" s="147" t="s">
        <v>92</v>
      </c>
      <c r="E16" s="154"/>
      <c r="F16" s="149">
        <v>5.85</v>
      </c>
      <c r="G16" s="150"/>
      <c r="H16" s="151"/>
      <c r="I16" s="151"/>
      <c r="J16" s="154"/>
      <c r="K16" s="122"/>
      <c r="L16" s="122"/>
      <c r="M16" s="122"/>
      <c r="N16" s="122"/>
      <c r="O16" s="122"/>
      <c r="P16" s="122"/>
      <c r="Q16" s="122"/>
      <c r="R16" s="122"/>
      <c r="S16" s="122"/>
      <c r="T16" s="12"/>
      <c r="U16" s="12"/>
      <c r="V16" s="122"/>
      <c r="W16" s="12"/>
      <c r="X16" s="12"/>
      <c r="Y16" s="12"/>
      <c r="Z16" s="12"/>
      <c r="AA16" s="12"/>
      <c r="AB16" s="12"/>
    </row>
    <row r="17" spans="1:28" ht="12" customHeight="1" x14ac:dyDescent="0.25">
      <c r="A17" s="154"/>
      <c r="B17" s="154"/>
      <c r="C17" s="155"/>
      <c r="D17" s="148" t="s">
        <v>93</v>
      </c>
      <c r="E17" s="154"/>
      <c r="F17" s="149"/>
      <c r="G17" s="150"/>
      <c r="H17" s="151"/>
      <c r="I17" s="151"/>
      <c r="J17" s="154"/>
      <c r="K17" s="122"/>
      <c r="L17" s="122"/>
      <c r="M17" s="122"/>
      <c r="N17" s="122"/>
      <c r="O17" s="122"/>
      <c r="P17" s="122"/>
      <c r="Q17" s="122"/>
      <c r="R17" s="122"/>
      <c r="S17" s="122"/>
      <c r="T17" s="12"/>
      <c r="U17" s="12"/>
      <c r="V17" s="122"/>
      <c r="W17" s="12"/>
      <c r="X17" s="12"/>
      <c r="Y17" s="12"/>
      <c r="Z17" s="12"/>
      <c r="AA17" s="12"/>
      <c r="AB17" s="12"/>
    </row>
    <row r="18" spans="1:28" ht="15.95" customHeight="1" x14ac:dyDescent="0.25">
      <c r="A18" s="154"/>
      <c r="B18" s="154"/>
      <c r="C18" s="154"/>
      <c r="D18" s="147" t="s">
        <v>94</v>
      </c>
      <c r="E18" s="154"/>
      <c r="F18" s="149">
        <v>41.6</v>
      </c>
      <c r="G18" s="150"/>
      <c r="H18" s="151"/>
      <c r="I18" s="151"/>
      <c r="J18" s="154"/>
      <c r="K18" s="122"/>
      <c r="L18" s="122"/>
      <c r="M18" s="122"/>
      <c r="N18" s="122"/>
      <c r="O18" s="122"/>
      <c r="P18" s="122"/>
      <c r="Q18" s="122"/>
      <c r="R18" s="122"/>
      <c r="S18" s="122"/>
      <c r="T18" s="12"/>
      <c r="U18" s="12"/>
      <c r="V18" s="122"/>
      <c r="W18" s="12"/>
      <c r="X18" s="12"/>
      <c r="Y18" s="12"/>
      <c r="Z18" s="12"/>
      <c r="AA18" s="12"/>
      <c r="AB18" s="12"/>
    </row>
    <row r="19" spans="1:28" ht="12" customHeight="1" x14ac:dyDescent="0.25">
      <c r="A19" s="154"/>
      <c r="B19" s="154"/>
      <c r="C19" s="155"/>
      <c r="D19" s="148" t="s">
        <v>95</v>
      </c>
      <c r="E19" s="154"/>
      <c r="F19" s="149"/>
      <c r="G19" s="150"/>
      <c r="H19" s="151"/>
      <c r="I19" s="151"/>
      <c r="J19" s="154"/>
      <c r="K19" s="122"/>
      <c r="L19" s="122"/>
      <c r="M19" s="122"/>
      <c r="N19" s="122"/>
      <c r="O19" s="122"/>
      <c r="P19" s="122"/>
      <c r="Q19" s="122"/>
      <c r="R19" s="122"/>
      <c r="S19" s="122"/>
      <c r="T19" s="12"/>
      <c r="U19" s="12"/>
      <c r="V19" s="122"/>
      <c r="W19" s="12"/>
      <c r="X19" s="12"/>
      <c r="Y19" s="12"/>
      <c r="Z19" s="12"/>
      <c r="AA19" s="12"/>
      <c r="AB19" s="12"/>
    </row>
    <row r="20" spans="1:28" ht="15.95" customHeight="1" x14ac:dyDescent="0.25">
      <c r="A20" s="154"/>
      <c r="B20" s="154"/>
      <c r="C20" s="154"/>
      <c r="D20" s="147" t="s">
        <v>96</v>
      </c>
      <c r="E20" s="154"/>
      <c r="F20" s="149">
        <v>5.76</v>
      </c>
      <c r="G20" s="150"/>
      <c r="H20" s="151"/>
      <c r="I20" s="151"/>
      <c r="J20" s="154"/>
      <c r="K20" s="122"/>
      <c r="L20" s="122"/>
      <c r="M20" s="122"/>
      <c r="N20" s="122"/>
      <c r="O20" s="122"/>
      <c r="P20" s="122"/>
      <c r="Q20" s="122"/>
      <c r="R20" s="122"/>
      <c r="S20" s="122"/>
      <c r="T20" s="12"/>
      <c r="U20" s="12"/>
      <c r="V20" s="122"/>
      <c r="W20" s="12"/>
      <c r="X20" s="12"/>
      <c r="Y20" s="12"/>
      <c r="Z20" s="12"/>
      <c r="AA20" s="12"/>
      <c r="AB20" s="12"/>
    </row>
    <row r="21" spans="1:28" ht="25.15" customHeight="1" x14ac:dyDescent="0.25">
      <c r="A21" s="146"/>
      <c r="B21" s="147" t="s">
        <v>85</v>
      </c>
      <c r="C21" s="148" t="s">
        <v>97</v>
      </c>
      <c r="D21" s="147" t="s">
        <v>98</v>
      </c>
      <c r="E21" s="147" t="s">
        <v>88</v>
      </c>
      <c r="F21" s="149">
        <v>12.8</v>
      </c>
      <c r="G21" s="150">
        <v>0</v>
      </c>
      <c r="H21" s="151"/>
      <c r="I21" s="151" cm="1">
        <f t="array" ref="I21">ROUND(F21*(G21+H21),2)</f>
        <v>0</v>
      </c>
      <c r="J21" s="152" cm="1">
        <f t="array" ref="J21">ROUND(F21*(N21),2)</f>
        <v>533.63</v>
      </c>
      <c r="K21" s="144" cm="1">
        <f t="array" ref="K21">ROUND(F21*(O21),2)</f>
        <v>0</v>
      </c>
      <c r="L21" s="153" cm="1">
        <f t="array" ref="L21">ROUND(F21*(G21),2)</f>
        <v>0</v>
      </c>
      <c r="M21" s="142"/>
      <c r="N21" s="153">
        <v>41.69</v>
      </c>
      <c r="O21" s="142"/>
      <c r="P21" s="144"/>
      <c r="Q21" s="144"/>
      <c r="R21" s="144"/>
      <c r="S21" s="144" cm="1">
        <f t="array" ref="S21">ROUND(F21*(P21),3)</f>
        <v>0</v>
      </c>
      <c r="T21" s="115"/>
      <c r="U21" s="115"/>
      <c r="V21" s="144"/>
      <c r="W21" s="12"/>
      <c r="X21" s="12"/>
      <c r="Y21" s="12"/>
      <c r="Z21" s="107">
        <v>0</v>
      </c>
      <c r="AA21" s="12"/>
      <c r="AB21" s="12"/>
    </row>
    <row r="22" spans="1:28" ht="12" customHeight="1" x14ac:dyDescent="0.25">
      <c r="A22" s="154"/>
      <c r="B22" s="154"/>
      <c r="C22" s="155"/>
      <c r="D22" s="148" t="s">
        <v>99</v>
      </c>
      <c r="E22" s="154"/>
      <c r="F22" s="149"/>
      <c r="G22" s="150"/>
      <c r="H22" s="151"/>
      <c r="I22" s="151"/>
      <c r="J22" s="154"/>
      <c r="K22" s="122"/>
      <c r="L22" s="122"/>
      <c r="M22" s="122"/>
      <c r="N22" s="122"/>
      <c r="O22" s="122"/>
      <c r="P22" s="122"/>
      <c r="Q22" s="122"/>
      <c r="R22" s="122"/>
      <c r="S22" s="122"/>
      <c r="T22" s="12"/>
      <c r="U22" s="12"/>
      <c r="V22" s="122"/>
      <c r="W22" s="12"/>
      <c r="X22" s="12"/>
      <c r="Y22" s="12"/>
      <c r="Z22" s="12"/>
      <c r="AA22" s="12"/>
      <c r="AB22" s="12"/>
    </row>
    <row r="23" spans="1:28" ht="15.95" customHeight="1" x14ac:dyDescent="0.25">
      <c r="A23" s="154"/>
      <c r="B23" s="154"/>
      <c r="C23" s="154"/>
      <c r="D23" s="147" t="s">
        <v>100</v>
      </c>
      <c r="E23" s="154"/>
      <c r="F23" s="149">
        <v>8</v>
      </c>
      <c r="G23" s="150"/>
      <c r="H23" s="151"/>
      <c r="I23" s="151"/>
      <c r="J23" s="154"/>
      <c r="K23" s="122"/>
      <c r="L23" s="122"/>
      <c r="M23" s="122"/>
      <c r="N23" s="122"/>
      <c r="O23" s="122"/>
      <c r="P23" s="122"/>
      <c r="Q23" s="122"/>
      <c r="R23" s="122"/>
      <c r="S23" s="122"/>
      <c r="T23" s="12"/>
      <c r="U23" s="12"/>
      <c r="V23" s="122"/>
      <c r="W23" s="12"/>
      <c r="X23" s="12"/>
      <c r="Y23" s="12"/>
      <c r="Z23" s="12"/>
      <c r="AA23" s="12"/>
      <c r="AB23" s="12"/>
    </row>
    <row r="24" spans="1:28" ht="12" customHeight="1" x14ac:dyDescent="0.25">
      <c r="A24" s="154"/>
      <c r="B24" s="154"/>
      <c r="C24" s="155"/>
      <c r="D24" s="148" t="s">
        <v>101</v>
      </c>
      <c r="E24" s="154"/>
      <c r="F24" s="149"/>
      <c r="G24" s="150"/>
      <c r="H24" s="151"/>
      <c r="I24" s="151"/>
      <c r="J24" s="154"/>
      <c r="K24" s="122"/>
      <c r="L24" s="122"/>
      <c r="M24" s="122"/>
      <c r="N24" s="122"/>
      <c r="O24" s="122"/>
      <c r="P24" s="122"/>
      <c r="Q24" s="122"/>
      <c r="R24" s="122"/>
      <c r="S24" s="122"/>
      <c r="T24" s="12"/>
      <c r="U24" s="12"/>
      <c r="V24" s="122"/>
      <c r="W24" s="12"/>
      <c r="X24" s="12"/>
      <c r="Y24" s="12"/>
      <c r="Z24" s="12"/>
      <c r="AA24" s="12"/>
      <c r="AB24" s="12"/>
    </row>
    <row r="25" spans="1:28" ht="15.95" customHeight="1" x14ac:dyDescent="0.25">
      <c r="A25" s="154"/>
      <c r="B25" s="154"/>
      <c r="C25" s="154"/>
      <c r="D25" s="147" t="s">
        <v>102</v>
      </c>
      <c r="E25" s="154"/>
      <c r="F25" s="149">
        <v>4</v>
      </c>
      <c r="G25" s="150"/>
      <c r="H25" s="151"/>
      <c r="I25" s="151"/>
      <c r="J25" s="154"/>
      <c r="K25" s="122"/>
      <c r="L25" s="122"/>
      <c r="M25" s="122"/>
      <c r="N25" s="122"/>
      <c r="O25" s="122"/>
      <c r="P25" s="122"/>
      <c r="Q25" s="122"/>
      <c r="R25" s="122"/>
      <c r="S25" s="122"/>
      <c r="T25" s="12"/>
      <c r="U25" s="12"/>
      <c r="V25" s="122"/>
      <c r="W25" s="12"/>
      <c r="X25" s="12"/>
      <c r="Y25" s="12"/>
      <c r="Z25" s="12"/>
      <c r="AA25" s="12"/>
      <c r="AB25" s="12"/>
    </row>
    <row r="26" spans="1:28" ht="12" customHeight="1" x14ac:dyDescent="0.25">
      <c r="A26" s="154"/>
      <c r="B26" s="154"/>
      <c r="C26" s="155"/>
      <c r="D26" s="148" t="s">
        <v>103</v>
      </c>
      <c r="E26" s="154"/>
      <c r="F26" s="149"/>
      <c r="G26" s="150"/>
      <c r="H26" s="151"/>
      <c r="I26" s="151"/>
      <c r="J26" s="154"/>
      <c r="K26" s="122"/>
      <c r="L26" s="122"/>
      <c r="M26" s="122"/>
      <c r="N26" s="122"/>
      <c r="O26" s="122"/>
      <c r="P26" s="122"/>
      <c r="Q26" s="122"/>
      <c r="R26" s="122"/>
      <c r="S26" s="122"/>
      <c r="T26" s="12"/>
      <c r="U26" s="12"/>
      <c r="V26" s="122"/>
      <c r="W26" s="12"/>
      <c r="X26" s="12"/>
      <c r="Y26" s="12"/>
      <c r="Z26" s="12"/>
      <c r="AA26" s="12"/>
      <c r="AB26" s="12"/>
    </row>
    <row r="27" spans="1:28" ht="15.95" customHeight="1" x14ac:dyDescent="0.25">
      <c r="A27" s="154"/>
      <c r="B27" s="154"/>
      <c r="C27" s="154"/>
      <c r="D27" s="147" t="s">
        <v>104</v>
      </c>
      <c r="E27" s="154"/>
      <c r="F27" s="149">
        <v>0.8</v>
      </c>
      <c r="G27" s="150"/>
      <c r="H27" s="151"/>
      <c r="I27" s="151"/>
      <c r="J27" s="154"/>
      <c r="K27" s="122"/>
      <c r="L27" s="122"/>
      <c r="M27" s="122"/>
      <c r="N27" s="122"/>
      <c r="O27" s="122"/>
      <c r="P27" s="122"/>
      <c r="Q27" s="122"/>
      <c r="R27" s="122"/>
      <c r="S27" s="122"/>
      <c r="T27" s="12"/>
      <c r="U27" s="12"/>
      <c r="V27" s="122"/>
      <c r="W27" s="12"/>
      <c r="X27" s="12"/>
      <c r="Y27" s="12"/>
      <c r="Z27" s="12"/>
      <c r="AA27" s="12"/>
      <c r="AB27" s="12"/>
    </row>
    <row r="28" spans="1:28" ht="25.15" customHeight="1" x14ac:dyDescent="0.25">
      <c r="A28" s="146"/>
      <c r="B28" s="147" t="s">
        <v>105</v>
      </c>
      <c r="C28" s="148" t="s">
        <v>106</v>
      </c>
      <c r="D28" s="147" t="s">
        <v>107</v>
      </c>
      <c r="E28" s="147" t="s">
        <v>88</v>
      </c>
      <c r="F28" s="149">
        <v>164.57</v>
      </c>
      <c r="G28" s="150">
        <v>0</v>
      </c>
      <c r="H28" s="151"/>
      <c r="I28" s="151" cm="1">
        <f t="array" ref="I28">ROUND(F28*(G28+H28),2)</f>
        <v>0</v>
      </c>
      <c r="J28" s="152" cm="1">
        <f t="array" ref="J28">ROUND(F28*(N28),2)</f>
        <v>727.4</v>
      </c>
      <c r="K28" s="144" cm="1">
        <f t="array" ref="K28">ROUND(F28*(O28),2)</f>
        <v>0</v>
      </c>
      <c r="L28" s="153" cm="1">
        <f t="array" ref="L28">ROUND(F28*(G28),2)</f>
        <v>0</v>
      </c>
      <c r="M28" s="142"/>
      <c r="N28" s="153">
        <v>4.42</v>
      </c>
      <c r="O28" s="142"/>
      <c r="P28" s="144"/>
      <c r="Q28" s="144"/>
      <c r="R28" s="144"/>
      <c r="S28" s="144" cm="1">
        <f t="array" ref="S28">ROUND(F28*(P28),3)</f>
        <v>0</v>
      </c>
      <c r="T28" s="115"/>
      <c r="U28" s="115"/>
      <c r="V28" s="144"/>
      <c r="W28" s="12"/>
      <c r="X28" s="12"/>
      <c r="Y28" s="12"/>
      <c r="Z28" s="107">
        <v>0</v>
      </c>
      <c r="AA28" s="12"/>
      <c r="AB28" s="12"/>
    </row>
    <row r="29" spans="1:28" ht="25.15" customHeight="1" x14ac:dyDescent="0.25">
      <c r="A29" s="146"/>
      <c r="B29" s="147" t="s">
        <v>85</v>
      </c>
      <c r="C29" s="148" t="s">
        <v>108</v>
      </c>
      <c r="D29" s="147" t="s">
        <v>109</v>
      </c>
      <c r="E29" s="147" t="s">
        <v>88</v>
      </c>
      <c r="F29" s="149">
        <v>164.57</v>
      </c>
      <c r="G29" s="150">
        <v>0</v>
      </c>
      <c r="H29" s="151"/>
      <c r="I29" s="151" cm="1">
        <f t="array" ref="I29">ROUND(F29*(G29+H29),2)</f>
        <v>0</v>
      </c>
      <c r="J29" s="152" cm="1">
        <f t="array" ref="J29">ROUND(F29*(N29),2)</f>
        <v>240.27</v>
      </c>
      <c r="K29" s="144" cm="1">
        <f t="array" ref="K29">ROUND(F29*(O29),2)</f>
        <v>0</v>
      </c>
      <c r="L29" s="153" cm="1">
        <f t="array" ref="L29">ROUND(F29*(G29),2)</f>
        <v>0</v>
      </c>
      <c r="M29" s="142"/>
      <c r="N29" s="153">
        <v>1.46</v>
      </c>
      <c r="O29" s="142"/>
      <c r="P29" s="144"/>
      <c r="Q29" s="144"/>
      <c r="R29" s="144"/>
      <c r="S29" s="144" cm="1">
        <f t="array" ref="S29">ROUND(F29*(P29),3)</f>
        <v>0</v>
      </c>
      <c r="T29" s="115"/>
      <c r="U29" s="115"/>
      <c r="V29" s="144"/>
      <c r="W29" s="12"/>
      <c r="X29" s="12"/>
      <c r="Y29" s="12"/>
      <c r="Z29" s="107">
        <v>0</v>
      </c>
      <c r="AA29" s="12"/>
      <c r="AB29" s="12"/>
    </row>
    <row r="30" spans="1:28" ht="25.15" customHeight="1" x14ac:dyDescent="0.25">
      <c r="A30" s="146"/>
      <c r="B30" s="147" t="s">
        <v>85</v>
      </c>
      <c r="C30" s="148" t="s">
        <v>110</v>
      </c>
      <c r="D30" s="147" t="s">
        <v>111</v>
      </c>
      <c r="E30" s="147" t="s">
        <v>88</v>
      </c>
      <c r="F30" s="149">
        <v>164.57</v>
      </c>
      <c r="G30" s="150">
        <v>0</v>
      </c>
      <c r="H30" s="151"/>
      <c r="I30" s="151" cm="1">
        <f t="array" ref="I30">ROUND(F30*(G30+H30),2)</f>
        <v>0</v>
      </c>
      <c r="J30" s="152" cm="1">
        <f t="array" ref="J30">ROUND(F30*(N30),2)</f>
        <v>139.88</v>
      </c>
      <c r="K30" s="144" cm="1">
        <f t="array" ref="K30">ROUND(F30*(O30),2)</f>
        <v>0</v>
      </c>
      <c r="L30" s="153" cm="1">
        <f t="array" ref="L30">ROUND(F30*(G30),2)</f>
        <v>0</v>
      </c>
      <c r="M30" s="142"/>
      <c r="N30" s="153">
        <v>0.85</v>
      </c>
      <c r="O30" s="142"/>
      <c r="P30" s="144"/>
      <c r="Q30" s="144"/>
      <c r="R30" s="144"/>
      <c r="S30" s="144" cm="1">
        <f t="array" ref="S30">ROUND(F30*(P30),3)</f>
        <v>0</v>
      </c>
      <c r="T30" s="115"/>
      <c r="U30" s="115"/>
      <c r="V30" s="144"/>
      <c r="W30" s="12"/>
      <c r="X30" s="12"/>
      <c r="Y30" s="12"/>
      <c r="Z30" s="107">
        <v>0</v>
      </c>
      <c r="AA30" s="12"/>
      <c r="AB30" s="12"/>
    </row>
    <row r="31" spans="1:28" ht="25.15" customHeight="1" x14ac:dyDescent="0.25">
      <c r="A31" s="146"/>
      <c r="B31" s="147" t="s">
        <v>112</v>
      </c>
      <c r="C31" s="148" t="s">
        <v>113</v>
      </c>
      <c r="D31" s="147" t="s">
        <v>114</v>
      </c>
      <c r="E31" s="147" t="s">
        <v>88</v>
      </c>
      <c r="F31" s="149">
        <v>21.152000000000001</v>
      </c>
      <c r="G31" s="150">
        <v>0</v>
      </c>
      <c r="H31" s="151"/>
      <c r="I31" s="151" cm="1">
        <f t="array" ref="I31">ROUND(F31*(G31+H31),2)</f>
        <v>0</v>
      </c>
      <c r="J31" s="152" cm="1">
        <f t="array" ref="J31">ROUND(F31*(N31),2)</f>
        <v>936.61</v>
      </c>
      <c r="K31" s="144" cm="1">
        <f t="array" ref="K31">ROUND(F31*(O31),2)</f>
        <v>0</v>
      </c>
      <c r="L31" s="153" cm="1">
        <f t="array" ref="L31">ROUND(F31*(G31),2)</f>
        <v>0</v>
      </c>
      <c r="M31" s="142"/>
      <c r="N31" s="153">
        <v>44.28</v>
      </c>
      <c r="O31" s="142"/>
      <c r="P31" s="144">
        <v>1.8907700000000001</v>
      </c>
      <c r="Q31" s="144"/>
      <c r="R31" s="144">
        <v>1.8907700000000001</v>
      </c>
      <c r="S31" s="144" cm="1">
        <f t="array" ref="S31">ROUND(F31*(P31),3)</f>
        <v>39.994</v>
      </c>
      <c r="T31" s="115"/>
      <c r="U31" s="115"/>
      <c r="V31" s="144"/>
      <c r="W31" s="12"/>
      <c r="X31" s="12"/>
      <c r="Y31" s="12"/>
      <c r="Z31" s="107">
        <v>0</v>
      </c>
      <c r="AA31" s="12"/>
      <c r="AB31" s="12"/>
    </row>
    <row r="32" spans="1:28" ht="15.95" customHeight="1" x14ac:dyDescent="0.25">
      <c r="A32" s="154"/>
      <c r="B32" s="154"/>
      <c r="C32" s="155"/>
      <c r="D32" s="148" t="s">
        <v>115</v>
      </c>
      <c r="E32" s="154"/>
      <c r="F32" s="149">
        <v>21.152000000000001</v>
      </c>
      <c r="G32" s="150"/>
      <c r="H32" s="151"/>
      <c r="I32" s="151"/>
      <c r="J32" s="154"/>
      <c r="K32" s="122"/>
      <c r="L32" s="122"/>
      <c r="M32" s="122"/>
      <c r="N32" s="122"/>
      <c r="O32" s="122"/>
      <c r="P32" s="122"/>
      <c r="Q32" s="156" t="s">
        <v>116</v>
      </c>
      <c r="R32" s="122"/>
      <c r="S32" s="122"/>
      <c r="T32" s="12"/>
      <c r="U32" s="12"/>
      <c r="V32" s="122"/>
      <c r="W32" s="12"/>
      <c r="X32" s="12"/>
      <c r="Y32" s="12"/>
      <c r="Z32" s="12"/>
      <c r="AA32" s="12"/>
      <c r="AB32" s="12"/>
    </row>
    <row r="33" spans="1:28" ht="25.15" customHeight="1" x14ac:dyDescent="0.25">
      <c r="A33" s="157"/>
      <c r="B33" s="158" t="s">
        <v>117</v>
      </c>
      <c r="C33" s="159" t="s">
        <v>118</v>
      </c>
      <c r="D33" s="158" t="s">
        <v>119</v>
      </c>
      <c r="E33" s="158" t="s">
        <v>120</v>
      </c>
      <c r="F33" s="160">
        <v>85.1</v>
      </c>
      <c r="G33" s="150">
        <v>0</v>
      </c>
      <c r="H33" s="161"/>
      <c r="I33" s="161" cm="1">
        <f t="array" ref="I33">ROUND(F33*(G33+H33),2)</f>
        <v>0</v>
      </c>
      <c r="J33" s="162" cm="1">
        <f t="array" ref="J33">ROUND(F33*(N33),2)</f>
        <v>1379.47</v>
      </c>
      <c r="K33" s="163" cm="1">
        <f t="array" ref="K33">ROUND(F33*(O33),2)</f>
        <v>0</v>
      </c>
      <c r="L33" s="164"/>
      <c r="M33" s="165" cm="1">
        <f t="array" ref="M33">ROUND(F33*(G33),2)</f>
        <v>0</v>
      </c>
      <c r="N33" s="165">
        <v>16.21</v>
      </c>
      <c r="O33" s="164"/>
      <c r="P33" s="163">
        <v>1</v>
      </c>
      <c r="Q33" s="163"/>
      <c r="R33" s="163">
        <v>1</v>
      </c>
      <c r="S33" s="163" cm="1">
        <f t="array" ref="S33">ROUND(F33*(P33),3)</f>
        <v>85.1</v>
      </c>
      <c r="T33" s="166"/>
      <c r="U33" s="166"/>
      <c r="V33" s="163"/>
      <c r="W33" s="12"/>
      <c r="X33" s="12"/>
      <c r="Y33" s="12"/>
      <c r="Z33" s="107">
        <v>0</v>
      </c>
      <c r="AA33" s="12"/>
      <c r="AB33" s="12"/>
    </row>
    <row r="34" spans="1:28" ht="34.9" customHeight="1" x14ac:dyDescent="0.25">
      <c r="A34" s="146"/>
      <c r="B34" s="147" t="s">
        <v>121</v>
      </c>
      <c r="C34" s="148" t="s">
        <v>122</v>
      </c>
      <c r="D34" s="147" t="s">
        <v>123</v>
      </c>
      <c r="E34" s="147" t="s">
        <v>124</v>
      </c>
      <c r="F34" s="149">
        <v>49</v>
      </c>
      <c r="G34" s="150">
        <v>0</v>
      </c>
      <c r="H34" s="151"/>
      <c r="I34" s="151" cm="1">
        <f t="array" ref="I34">ROUND(F34*(G34+H34),2)</f>
        <v>0</v>
      </c>
      <c r="J34" s="152" cm="1">
        <f t="array" ref="J34">ROUND(F34*(N34),2)</f>
        <v>202.86</v>
      </c>
      <c r="K34" s="144" cm="1">
        <f t="array" ref="K34">ROUND(F34*(O34),2)</f>
        <v>0</v>
      </c>
      <c r="L34" s="153" cm="1">
        <f t="array" ref="L34">ROUND(F34*(G34),2)</f>
        <v>0</v>
      </c>
      <c r="M34" s="142"/>
      <c r="N34" s="153">
        <v>4.1399999999999997</v>
      </c>
      <c r="O34" s="142"/>
      <c r="P34" s="144"/>
      <c r="Q34" s="144"/>
      <c r="R34" s="144"/>
      <c r="S34" s="144" cm="1">
        <f t="array" ref="S34">ROUND(F34*(P34),3)</f>
        <v>0</v>
      </c>
      <c r="T34" s="115"/>
      <c r="U34" s="115"/>
      <c r="V34" s="144" cm="1">
        <f t="array" ref="V34">ROUND(F34*(X34),3)</f>
        <v>2.4500000000000002</v>
      </c>
      <c r="W34" s="12"/>
      <c r="X34" s="107">
        <v>0.05</v>
      </c>
      <c r="Y34" s="12"/>
      <c r="Z34" s="107">
        <v>0</v>
      </c>
      <c r="AA34" s="12"/>
      <c r="AB34" s="12"/>
    </row>
    <row r="35" spans="1:28" ht="15.95" customHeight="1" x14ac:dyDescent="0.25">
      <c r="A35" s="154"/>
      <c r="B35" s="154"/>
      <c r="C35" s="155"/>
      <c r="D35" s="155"/>
      <c r="E35" s="154"/>
      <c r="F35" s="149">
        <v>0</v>
      </c>
      <c r="G35" s="150"/>
      <c r="H35" s="151"/>
      <c r="I35" s="151"/>
      <c r="J35" s="154"/>
      <c r="K35" s="122"/>
      <c r="L35" s="122"/>
      <c r="M35" s="122"/>
      <c r="N35" s="122"/>
      <c r="O35" s="122"/>
      <c r="P35" s="122"/>
      <c r="Q35" s="156" t="s">
        <v>116</v>
      </c>
      <c r="R35" s="122"/>
      <c r="S35" s="122"/>
      <c r="T35" s="12"/>
      <c r="U35" s="12"/>
      <c r="V35" s="122"/>
      <c r="W35" s="12"/>
      <c r="X35" s="12"/>
      <c r="Y35" s="12"/>
      <c r="Z35" s="12"/>
      <c r="AA35" s="12"/>
      <c r="AB35" s="12"/>
    </row>
    <row r="36" spans="1:28" ht="25.15" customHeight="1" x14ac:dyDescent="0.25">
      <c r="A36" s="157"/>
      <c r="B36" s="158" t="s">
        <v>125</v>
      </c>
      <c r="C36" s="159" t="s">
        <v>126</v>
      </c>
      <c r="D36" s="158" t="s">
        <v>127</v>
      </c>
      <c r="E36" s="158" t="s">
        <v>124</v>
      </c>
      <c r="F36" s="160">
        <v>677.6</v>
      </c>
      <c r="G36" s="150">
        <v>0</v>
      </c>
      <c r="H36" s="161"/>
      <c r="I36" s="161" cm="1">
        <f t="array" ref="I36">ROUND(F36*(G36+H36),2)</f>
        <v>0</v>
      </c>
      <c r="J36" s="162" cm="1">
        <f t="array" ref="J36">ROUND(F36*(N36),2)</f>
        <v>176.18</v>
      </c>
      <c r="K36" s="163" cm="1">
        <f t="array" ref="K36">ROUND(F36*(O36),2)</f>
        <v>0</v>
      </c>
      <c r="L36" s="164"/>
      <c r="M36" s="165" cm="1">
        <f t="array" ref="M36">ROUND(F36*(G36),2)</f>
        <v>0</v>
      </c>
      <c r="N36" s="165">
        <v>0.26</v>
      </c>
      <c r="O36" s="164"/>
      <c r="P36" s="163">
        <v>2.0000000000000001E-4</v>
      </c>
      <c r="Q36" s="163"/>
      <c r="R36" s="163">
        <v>2.0000000000000001E-4</v>
      </c>
      <c r="S36" s="163" cm="1">
        <f t="array" ref="S36">ROUND(F36*(P36),3)</f>
        <v>0.13600000000000001</v>
      </c>
      <c r="T36" s="166"/>
      <c r="U36" s="166"/>
      <c r="V36" s="163"/>
      <c r="W36" s="12"/>
      <c r="X36" s="12"/>
      <c r="Y36" s="12"/>
      <c r="Z36" s="107">
        <v>0</v>
      </c>
      <c r="AA36" s="12"/>
      <c r="AB36" s="12"/>
    </row>
    <row r="37" spans="1:28" ht="15.95" customHeight="1" x14ac:dyDescent="0.25">
      <c r="A37" s="154"/>
      <c r="B37" s="154"/>
      <c r="C37" s="155"/>
      <c r="D37" s="148" t="s">
        <v>128</v>
      </c>
      <c r="E37" s="154"/>
      <c r="F37" s="149">
        <v>677.6</v>
      </c>
      <c r="G37" s="150"/>
      <c r="H37" s="151"/>
      <c r="I37" s="151"/>
      <c r="J37" s="154"/>
      <c r="K37" s="122"/>
      <c r="L37" s="122"/>
      <c r="M37" s="122"/>
      <c r="N37" s="122"/>
      <c r="O37" s="122"/>
      <c r="P37" s="122"/>
      <c r="Q37" s="122"/>
      <c r="R37" s="122"/>
      <c r="S37" s="122"/>
      <c r="T37" s="12"/>
      <c r="U37" s="12"/>
      <c r="V37" s="122"/>
      <c r="W37" s="12"/>
      <c r="X37" s="12"/>
      <c r="Y37" s="12"/>
      <c r="Z37" s="12"/>
      <c r="AA37" s="12"/>
      <c r="AB37" s="12"/>
    </row>
    <row r="38" spans="1:28" ht="25.15" customHeight="1" x14ac:dyDescent="0.25">
      <c r="A38" s="146"/>
      <c r="B38" s="147" t="s">
        <v>129</v>
      </c>
      <c r="C38" s="148" t="s">
        <v>130</v>
      </c>
      <c r="D38" s="147" t="s">
        <v>131</v>
      </c>
      <c r="E38" s="147" t="s">
        <v>132</v>
      </c>
      <c r="F38" s="149">
        <v>100</v>
      </c>
      <c r="G38" s="150">
        <v>0</v>
      </c>
      <c r="H38" s="151"/>
      <c r="I38" s="151" cm="1">
        <f t="array" ref="I38">ROUND(F38*(G38+H38),2)</f>
        <v>0</v>
      </c>
      <c r="J38" s="152" cm="1">
        <f t="array" ref="J38">ROUND(F38*(N38),2)</f>
        <v>50</v>
      </c>
      <c r="K38" s="144" cm="1">
        <f t="array" ref="K38">ROUND(F38*(O38),2)</f>
        <v>0</v>
      </c>
      <c r="L38" s="153" cm="1">
        <f t="array" ref="L38">ROUND(F38*(G38),2)</f>
        <v>0</v>
      </c>
      <c r="M38" s="142"/>
      <c r="N38" s="153">
        <v>0.5</v>
      </c>
      <c r="O38" s="142"/>
      <c r="P38" s="144">
        <v>2.0000000000000002E-5</v>
      </c>
      <c r="Q38" s="144"/>
      <c r="R38" s="144">
        <v>2.0000000000000002E-5</v>
      </c>
      <c r="S38" s="144" cm="1">
        <f t="array" ref="S38">ROUND(F38*(P38),3)</f>
        <v>2E-3</v>
      </c>
      <c r="T38" s="115"/>
      <c r="U38" s="115"/>
      <c r="V38" s="144"/>
      <c r="W38" s="12"/>
      <c r="X38" s="12"/>
      <c r="Y38" s="12"/>
      <c r="Z38" s="107">
        <v>0</v>
      </c>
      <c r="AA38" s="12"/>
      <c r="AB38" s="12"/>
    </row>
    <row r="39" spans="1:28" ht="25.15" customHeight="1" x14ac:dyDescent="0.25">
      <c r="A39" s="146"/>
      <c r="B39" s="147" t="s">
        <v>133</v>
      </c>
      <c r="C39" s="148" t="s">
        <v>134</v>
      </c>
      <c r="D39" s="147" t="s">
        <v>135</v>
      </c>
      <c r="E39" s="147" t="s">
        <v>88</v>
      </c>
      <c r="F39" s="149">
        <v>0.42</v>
      </c>
      <c r="G39" s="150">
        <v>0</v>
      </c>
      <c r="H39" s="151"/>
      <c r="I39" s="151" cm="1">
        <f t="array" ref="I39">ROUND(F39*(G39+H39),2)</f>
        <v>0</v>
      </c>
      <c r="J39" s="152" cm="1">
        <f t="array" ref="J39">ROUND(F39*(N39),2)</f>
        <v>21.3</v>
      </c>
      <c r="K39" s="144" cm="1">
        <f t="array" ref="K39">ROUND(F39*(O39),2)</f>
        <v>0</v>
      </c>
      <c r="L39" s="153" cm="1">
        <f t="array" ref="L39">ROUND(F39*(G39),2)</f>
        <v>0</v>
      </c>
      <c r="M39" s="142"/>
      <c r="N39" s="153">
        <v>50.71</v>
      </c>
      <c r="O39" s="142"/>
      <c r="P39" s="144"/>
      <c r="Q39" s="144"/>
      <c r="R39" s="144"/>
      <c r="S39" s="144" cm="1">
        <f t="array" ref="S39">ROUND(F39*(P39),3)</f>
        <v>0</v>
      </c>
      <c r="T39" s="115"/>
      <c r="U39" s="115"/>
      <c r="V39" s="144" cm="1">
        <f t="array" ref="V39">ROUND(F39*(X39),3)</f>
        <v>8.0000000000000002E-3</v>
      </c>
      <c r="W39" s="12"/>
      <c r="X39" s="107">
        <v>0.02</v>
      </c>
      <c r="Y39" s="12"/>
      <c r="Z39" s="107">
        <v>0</v>
      </c>
      <c r="AA39" s="12"/>
      <c r="AB39" s="12"/>
    </row>
    <row r="40" spans="1:28" ht="15.95" customHeight="1" x14ac:dyDescent="0.25">
      <c r="A40" s="154"/>
      <c r="B40" s="154"/>
      <c r="C40" s="155"/>
      <c r="D40" s="148" t="s">
        <v>136</v>
      </c>
      <c r="E40" s="154"/>
      <c r="F40" s="149">
        <v>0.42</v>
      </c>
      <c r="G40" s="150"/>
      <c r="H40" s="151"/>
      <c r="I40" s="151"/>
      <c r="J40" s="154"/>
      <c r="K40" s="122"/>
      <c r="L40" s="122"/>
      <c r="M40" s="122"/>
      <c r="N40" s="122"/>
      <c r="O40" s="122"/>
      <c r="P40" s="122"/>
      <c r="Q40" s="156" t="s">
        <v>137</v>
      </c>
      <c r="R40" s="122"/>
      <c r="S40" s="122"/>
      <c r="T40" s="12"/>
      <c r="U40" s="12"/>
      <c r="V40" s="122"/>
      <c r="W40" s="12"/>
      <c r="X40" s="12"/>
      <c r="Y40" s="12"/>
      <c r="Z40" s="12"/>
      <c r="AA40" s="12"/>
      <c r="AB40" s="12"/>
    </row>
    <row r="41" spans="1:28" ht="25.15" customHeight="1" x14ac:dyDescent="0.25">
      <c r="A41" s="146"/>
      <c r="B41" s="147" t="s">
        <v>121</v>
      </c>
      <c r="C41" s="148" t="s">
        <v>138</v>
      </c>
      <c r="D41" s="147" t="s">
        <v>139</v>
      </c>
      <c r="E41" s="147" t="s">
        <v>140</v>
      </c>
      <c r="F41" s="149">
        <v>2.6</v>
      </c>
      <c r="G41" s="150">
        <v>0</v>
      </c>
      <c r="H41" s="151"/>
      <c r="I41" s="151" cm="1">
        <f t="array" ref="I41">ROUND(F41*(G41+H41),2)</f>
        <v>0</v>
      </c>
      <c r="J41" s="152" cm="1">
        <f t="array" ref="J41">ROUND(F41*(N41),2)</f>
        <v>27.79</v>
      </c>
      <c r="K41" s="144" cm="1">
        <f t="array" ref="K41">ROUND(F41*(O41),2)</f>
        <v>0</v>
      </c>
      <c r="L41" s="153" cm="1">
        <f t="array" ref="L41">ROUND(F41*(G41),2)</f>
        <v>0</v>
      </c>
      <c r="M41" s="142"/>
      <c r="N41" s="153">
        <v>10.69</v>
      </c>
      <c r="O41" s="142"/>
      <c r="P41" s="144"/>
      <c r="Q41" s="144"/>
      <c r="R41" s="144"/>
      <c r="S41" s="144" cm="1">
        <f t="array" ref="S41">ROUND(F41*(P41),3)</f>
        <v>0</v>
      </c>
      <c r="T41" s="115"/>
      <c r="U41" s="115"/>
      <c r="V41" s="144" cm="1">
        <f t="array" ref="V41">ROUND(F41*(X41),3)</f>
        <v>0.61099999999999999</v>
      </c>
      <c r="W41" s="12"/>
      <c r="X41" s="107">
        <v>0.23499999999999999</v>
      </c>
      <c r="Y41" s="12"/>
      <c r="Z41" s="107">
        <v>0</v>
      </c>
      <c r="AA41" s="12"/>
      <c r="AB41" s="12"/>
    </row>
    <row r="42" spans="1:28" ht="15.95" customHeight="1" x14ac:dyDescent="0.25">
      <c r="A42" s="154"/>
      <c r="B42" s="154"/>
      <c r="C42" s="155"/>
      <c r="D42" s="148" t="s">
        <v>141</v>
      </c>
      <c r="E42" s="154"/>
      <c r="F42" s="149">
        <v>2.6</v>
      </c>
      <c r="G42" s="150"/>
      <c r="H42" s="151"/>
      <c r="I42" s="151"/>
      <c r="J42" s="154"/>
      <c r="K42" s="122"/>
      <c r="L42" s="122"/>
      <c r="M42" s="122"/>
      <c r="N42" s="122"/>
      <c r="O42" s="122"/>
      <c r="P42" s="122"/>
      <c r="Q42" s="156" t="s">
        <v>137</v>
      </c>
      <c r="R42" s="122"/>
      <c r="S42" s="122"/>
      <c r="T42" s="12"/>
      <c r="U42" s="12"/>
      <c r="V42" s="122"/>
      <c r="W42" s="12"/>
      <c r="X42" s="12"/>
      <c r="Y42" s="12"/>
      <c r="Z42" s="12"/>
      <c r="AA42" s="12"/>
      <c r="AB42" s="12"/>
    </row>
    <row r="43" spans="1:28" ht="25.15" customHeight="1" x14ac:dyDescent="0.25">
      <c r="A43" s="157"/>
      <c r="B43" s="158" t="s">
        <v>117</v>
      </c>
      <c r="C43" s="159" t="s">
        <v>142</v>
      </c>
      <c r="D43" s="158" t="s">
        <v>143</v>
      </c>
      <c r="E43" s="158" t="s">
        <v>120</v>
      </c>
      <c r="F43" s="160">
        <v>29.5</v>
      </c>
      <c r="G43" s="150">
        <v>0</v>
      </c>
      <c r="H43" s="161"/>
      <c r="I43" s="161" cm="1">
        <f t="array" ref="I43">ROUND(F43*(G43+H43),2)</f>
        <v>0</v>
      </c>
      <c r="J43" s="162" cm="1">
        <f t="array" ref="J43">ROUND(F43*(N43),2)</f>
        <v>418.31</v>
      </c>
      <c r="K43" s="163" cm="1">
        <f t="array" ref="K43">ROUND(F43*(O43),2)</f>
        <v>0</v>
      </c>
      <c r="L43" s="164"/>
      <c r="M43" s="165" cm="1">
        <f t="array" ref="M43">ROUND(F43*(G43),2)</f>
        <v>0</v>
      </c>
      <c r="N43" s="165">
        <v>14.18</v>
      </c>
      <c r="O43" s="164"/>
      <c r="P43" s="163">
        <v>1</v>
      </c>
      <c r="Q43" s="163"/>
      <c r="R43" s="163">
        <v>1</v>
      </c>
      <c r="S43" s="163" cm="1">
        <f t="array" ref="S43">ROUND(F43*(P43),3)</f>
        <v>29.5</v>
      </c>
      <c r="T43" s="166"/>
      <c r="U43" s="166"/>
      <c r="V43" s="163"/>
      <c r="W43" s="12"/>
      <c r="X43" s="12"/>
      <c r="Y43" s="12"/>
      <c r="Z43" s="107">
        <v>0</v>
      </c>
      <c r="AA43" s="12"/>
      <c r="AB43" s="12"/>
    </row>
    <row r="44" spans="1:28" ht="12" customHeight="1" x14ac:dyDescent="0.25">
      <c r="A44" s="154"/>
      <c r="B44" s="154"/>
      <c r="C44" s="155"/>
      <c r="D44" s="148" t="s">
        <v>144</v>
      </c>
      <c r="E44" s="154"/>
      <c r="F44" s="149">
        <v>0</v>
      </c>
      <c r="G44" s="150"/>
      <c r="H44" s="151"/>
      <c r="I44" s="151"/>
      <c r="J44" s="154"/>
      <c r="K44" s="122"/>
      <c r="L44" s="122"/>
      <c r="M44" s="122"/>
      <c r="N44" s="122"/>
      <c r="O44" s="122"/>
      <c r="P44" s="122"/>
      <c r="Q44" s="122"/>
      <c r="R44" s="122"/>
      <c r="S44" s="122"/>
      <c r="T44" s="12"/>
      <c r="U44" s="12"/>
      <c r="V44" s="122"/>
      <c r="W44" s="12"/>
      <c r="X44" s="12"/>
      <c r="Y44" s="12"/>
      <c r="Z44" s="12"/>
      <c r="AA44" s="12"/>
      <c r="AB44" s="12"/>
    </row>
    <row r="45" spans="1:28" ht="25.15" customHeight="1" x14ac:dyDescent="0.25">
      <c r="A45" s="146"/>
      <c r="B45" s="147" t="s">
        <v>85</v>
      </c>
      <c r="C45" s="148" t="s">
        <v>145</v>
      </c>
      <c r="D45" s="147" t="s">
        <v>146</v>
      </c>
      <c r="E45" s="147" t="s">
        <v>124</v>
      </c>
      <c r="F45" s="149">
        <v>25</v>
      </c>
      <c r="G45" s="150">
        <v>0</v>
      </c>
      <c r="H45" s="151"/>
      <c r="I45" s="151" cm="1">
        <f t="array" ref="I45">ROUND(F45*(G45+H45),2)</f>
        <v>0</v>
      </c>
      <c r="J45" s="152" cm="1">
        <f t="array" ref="J45">ROUND(F45*(N45),2)</f>
        <v>215</v>
      </c>
      <c r="K45" s="144" cm="1">
        <f t="array" ref="K45">ROUND(F45*(O45),2)</f>
        <v>0</v>
      </c>
      <c r="L45" s="153" cm="1">
        <f t="array" ref="L45">ROUND(F45*(G45),2)</f>
        <v>0</v>
      </c>
      <c r="M45" s="142"/>
      <c r="N45" s="153">
        <v>8.6</v>
      </c>
      <c r="O45" s="142"/>
      <c r="P45" s="144">
        <v>3.8999999999999998E-3</v>
      </c>
      <c r="Q45" s="144"/>
      <c r="R45" s="144">
        <v>3.8999999999999998E-3</v>
      </c>
      <c r="S45" s="144" cm="1">
        <f t="array" ref="S45">ROUND(F45*(P45),3)</f>
        <v>9.8000000000000004E-2</v>
      </c>
      <c r="T45" s="115"/>
      <c r="U45" s="115"/>
      <c r="V45" s="144"/>
      <c r="W45" s="12"/>
      <c r="X45" s="12"/>
      <c r="Y45" s="12"/>
      <c r="Z45" s="107">
        <v>0</v>
      </c>
      <c r="AA45" s="12"/>
      <c r="AB45" s="12"/>
    </row>
    <row r="46" spans="1:28" ht="25.15" customHeight="1" x14ac:dyDescent="0.25">
      <c r="A46" s="146"/>
      <c r="B46" s="147" t="s">
        <v>85</v>
      </c>
      <c r="C46" s="148" t="s">
        <v>147</v>
      </c>
      <c r="D46" s="147" t="s">
        <v>148</v>
      </c>
      <c r="E46" s="147" t="s">
        <v>88</v>
      </c>
      <c r="F46" s="149">
        <v>117.24</v>
      </c>
      <c r="G46" s="150">
        <v>0</v>
      </c>
      <c r="H46" s="151"/>
      <c r="I46" s="151" cm="1">
        <f t="array" ref="I46">ROUND(F46*(G46+H46),2)</f>
        <v>0</v>
      </c>
      <c r="J46" s="152" cm="1">
        <f t="array" ref="J46">ROUND(F46*(N46),2)</f>
        <v>490.06</v>
      </c>
      <c r="K46" s="144" cm="1">
        <f t="array" ref="K46">ROUND(F46*(O46),2)</f>
        <v>0</v>
      </c>
      <c r="L46" s="153" cm="1">
        <f t="array" ref="L46">ROUND(F46*(G46),2)</f>
        <v>0</v>
      </c>
      <c r="M46" s="142"/>
      <c r="N46" s="153">
        <v>4.18</v>
      </c>
      <c r="O46" s="142"/>
      <c r="P46" s="144"/>
      <c r="Q46" s="144"/>
      <c r="R46" s="144"/>
      <c r="S46" s="144" cm="1">
        <f t="array" ref="S46">ROUND(F46*(P46),3)</f>
        <v>0</v>
      </c>
      <c r="T46" s="115"/>
      <c r="U46" s="115"/>
      <c r="V46" s="144"/>
      <c r="W46" s="12"/>
      <c r="X46" s="12"/>
      <c r="Y46" s="12"/>
      <c r="Z46" s="107">
        <v>0</v>
      </c>
      <c r="AA46" s="12"/>
      <c r="AB46" s="12"/>
    </row>
    <row r="47" spans="1:28" ht="25.15" customHeight="1" x14ac:dyDescent="0.25">
      <c r="A47" s="146"/>
      <c r="B47" s="147" t="s">
        <v>85</v>
      </c>
      <c r="C47" s="148" t="s">
        <v>149</v>
      </c>
      <c r="D47" s="147" t="s">
        <v>150</v>
      </c>
      <c r="E47" s="147" t="s">
        <v>88</v>
      </c>
      <c r="F47" s="149">
        <v>47.328000000000003</v>
      </c>
      <c r="G47" s="150">
        <v>0</v>
      </c>
      <c r="H47" s="151"/>
      <c r="I47" s="151" cm="1">
        <f t="array" ref="I47">ROUND(F47*(G47+H47),2)</f>
        <v>0</v>
      </c>
      <c r="J47" s="152" cm="1">
        <f t="array" ref="J47">ROUND(F47*(N47),2)</f>
        <v>830.13</v>
      </c>
      <c r="K47" s="144" cm="1">
        <f t="array" ref="K47">ROUND(F47*(O47),2)</f>
        <v>0</v>
      </c>
      <c r="L47" s="153" cm="1">
        <f t="array" ref="L47">ROUND(F47*(G47),2)</f>
        <v>0</v>
      </c>
      <c r="M47" s="142"/>
      <c r="N47" s="153">
        <v>17.54</v>
      </c>
      <c r="O47" s="142"/>
      <c r="P47" s="144"/>
      <c r="Q47" s="144"/>
      <c r="R47" s="144"/>
      <c r="S47" s="144" cm="1">
        <f t="array" ref="S47">ROUND(F47*(P47),3)</f>
        <v>0</v>
      </c>
      <c r="T47" s="115"/>
      <c r="U47" s="115"/>
      <c r="V47" s="144"/>
      <c r="W47" s="12"/>
      <c r="X47" s="12"/>
      <c r="Y47" s="12"/>
      <c r="Z47" s="107">
        <v>0</v>
      </c>
      <c r="AA47" s="12"/>
      <c r="AB47" s="12"/>
    </row>
    <row r="48" spans="1:28" ht="15.95" customHeight="1" x14ac:dyDescent="0.25">
      <c r="A48" s="154"/>
      <c r="B48" s="154"/>
      <c r="C48" s="155"/>
      <c r="D48" s="148" t="s">
        <v>151</v>
      </c>
      <c r="E48" s="154"/>
      <c r="F48" s="149">
        <v>47.328000000000003</v>
      </c>
      <c r="G48" s="150"/>
      <c r="H48" s="151"/>
      <c r="I48" s="151"/>
      <c r="J48" s="154"/>
      <c r="K48" s="122"/>
      <c r="L48" s="122"/>
      <c r="M48" s="122"/>
      <c r="N48" s="122"/>
      <c r="O48" s="122"/>
      <c r="P48" s="122"/>
      <c r="Q48" s="156" t="s">
        <v>137</v>
      </c>
      <c r="R48" s="122"/>
      <c r="S48" s="122"/>
      <c r="T48" s="12"/>
      <c r="U48" s="12"/>
      <c r="V48" s="122"/>
      <c r="W48" s="12"/>
      <c r="X48" s="12"/>
      <c r="Y48" s="12"/>
      <c r="Z48" s="12"/>
      <c r="AA48" s="12"/>
      <c r="AB48" s="12"/>
    </row>
    <row r="49" spans="1:28" ht="25.15" customHeight="1" x14ac:dyDescent="0.25">
      <c r="A49" s="146"/>
      <c r="B49" s="147" t="s">
        <v>152</v>
      </c>
      <c r="C49" s="148" t="s">
        <v>153</v>
      </c>
      <c r="D49" s="147" t="s">
        <v>154</v>
      </c>
      <c r="E49" s="147" t="s">
        <v>155</v>
      </c>
      <c r="F49" s="149">
        <v>1</v>
      </c>
      <c r="G49" s="150">
        <v>0</v>
      </c>
      <c r="H49" s="151"/>
      <c r="I49" s="151" cm="1">
        <f t="array" ref="I49">ROUND(F49*(G49+H49),2)</f>
        <v>0</v>
      </c>
      <c r="J49" s="152" cm="1">
        <f t="array" ref="J49">ROUND(F49*(N49),2)</f>
        <v>250</v>
      </c>
      <c r="K49" s="144" cm="1">
        <f t="array" ref="K49">ROUND(F49*(O49),2)</f>
        <v>0</v>
      </c>
      <c r="L49" s="153" cm="1">
        <f t="array" ref="L49">ROUND(F49*(G49),2)</f>
        <v>0</v>
      </c>
      <c r="M49" s="142"/>
      <c r="N49" s="153">
        <v>250</v>
      </c>
      <c r="O49" s="142"/>
      <c r="P49" s="144"/>
      <c r="Q49" s="144"/>
      <c r="R49" s="144"/>
      <c r="S49" s="144" cm="1">
        <f t="array" ref="S49">ROUND(F49*(P49),3)</f>
        <v>0</v>
      </c>
      <c r="T49" s="115"/>
      <c r="U49" s="115"/>
      <c r="V49" s="144"/>
      <c r="W49" s="12"/>
      <c r="X49" s="12"/>
      <c r="Y49" s="12"/>
      <c r="Z49" s="107">
        <v>0</v>
      </c>
      <c r="AA49" s="12"/>
      <c r="AB49" s="12"/>
    </row>
    <row r="50" spans="1:28" ht="13.5" customHeight="1" x14ac:dyDescent="0.25">
      <c r="A50" s="142"/>
      <c r="B50" s="142"/>
      <c r="C50" s="143" t="s">
        <v>84</v>
      </c>
      <c r="D50" s="143" t="s">
        <v>61</v>
      </c>
      <c r="E50" s="142"/>
      <c r="F50" s="144"/>
      <c r="G50" s="167"/>
      <c r="H50" s="120" cm="1">
        <f t="array" ref="H50">ROUND((SUM(M10:M49))/1,2)</f>
        <v>0</v>
      </c>
      <c r="I50" s="120" cm="1">
        <f t="array" ref="I50">ROUND((SUM(I10:I49))/1,2)</f>
        <v>0</v>
      </c>
      <c r="J50" s="142"/>
      <c r="K50" s="142"/>
      <c r="L50" s="153" cm="1">
        <f t="array" ref="L50">ROUND((SUM(L10:L49))/1,2)</f>
        <v>0</v>
      </c>
      <c r="M50" s="153" cm="1">
        <f t="array" ref="M50">ROUND((SUM(M10:M49))/1,2)</f>
        <v>0</v>
      </c>
      <c r="N50" s="142"/>
      <c r="O50" s="142"/>
      <c r="P50" s="168"/>
      <c r="Q50" s="142"/>
      <c r="R50" s="142"/>
      <c r="S50" s="168" cm="1">
        <f t="array" ref="S50">ROUND((SUM(S10:S49))/1,2)</f>
        <v>154.83000000000001</v>
      </c>
      <c r="T50" s="115"/>
      <c r="U50" s="115"/>
      <c r="V50" s="168" cm="1">
        <f t="array" ref="V50">ROUND((SUM(V10:V49))/1,2)</f>
        <v>3.07</v>
      </c>
      <c r="W50" s="115"/>
      <c r="X50" s="115"/>
      <c r="Y50" s="115"/>
      <c r="Z50" s="115"/>
      <c r="AA50" s="12"/>
      <c r="AB50" s="12"/>
    </row>
    <row r="51" spans="1:28" ht="15.95" customHeight="1" x14ac:dyDescent="0.25">
      <c r="A51" s="122"/>
      <c r="B51" s="122"/>
      <c r="C51" s="122"/>
      <c r="D51" s="122"/>
      <c r="E51" s="122"/>
      <c r="F51" s="169"/>
      <c r="G51" s="170"/>
      <c r="H51" s="123"/>
      <c r="I51" s="123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"/>
      <c r="U51" s="12"/>
      <c r="V51" s="122"/>
      <c r="W51" s="12"/>
      <c r="X51" s="12"/>
      <c r="Y51" s="12"/>
      <c r="Z51" s="12"/>
      <c r="AA51" s="12"/>
      <c r="AB51" s="12"/>
    </row>
    <row r="52" spans="1:28" ht="13.5" customHeight="1" x14ac:dyDescent="0.25">
      <c r="A52" s="142"/>
      <c r="B52" s="142"/>
      <c r="C52" s="143" t="s">
        <v>156</v>
      </c>
      <c r="D52" s="143" t="s">
        <v>62</v>
      </c>
      <c r="E52" s="142"/>
      <c r="F52" s="144"/>
      <c r="G52" s="145"/>
      <c r="H52" s="117"/>
      <c r="I52" s="117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15"/>
      <c r="U52" s="115"/>
      <c r="V52" s="142"/>
      <c r="W52" s="115"/>
      <c r="X52" s="115"/>
      <c r="Y52" s="115"/>
      <c r="Z52" s="115"/>
      <c r="AA52" s="12"/>
      <c r="AB52" s="12"/>
    </row>
    <row r="53" spans="1:28" ht="25.15" customHeight="1" x14ac:dyDescent="0.25">
      <c r="A53" s="146"/>
      <c r="B53" s="147" t="s">
        <v>157</v>
      </c>
      <c r="C53" s="148" t="s">
        <v>158</v>
      </c>
      <c r="D53" s="147" t="s">
        <v>159</v>
      </c>
      <c r="E53" s="147" t="s">
        <v>124</v>
      </c>
      <c r="F53" s="149">
        <v>65</v>
      </c>
      <c r="G53" s="150">
        <v>0</v>
      </c>
      <c r="H53" s="151"/>
      <c r="I53" s="151" cm="1">
        <f t="array" ref="I53">ROUND(F53*(G53+H53),2)</f>
        <v>0</v>
      </c>
      <c r="J53" s="152" cm="1">
        <f t="array" ref="J53">ROUND(F53*(N53),2)</f>
        <v>114.4</v>
      </c>
      <c r="K53" s="144" cm="1">
        <f t="array" ref="K53">ROUND(F53*(O53),2)</f>
        <v>0</v>
      </c>
      <c r="L53" s="153" cm="1">
        <f t="array" ref="L53">ROUND(F53*(G53),2)</f>
        <v>0</v>
      </c>
      <c r="M53" s="142"/>
      <c r="N53" s="153">
        <v>1.76</v>
      </c>
      <c r="O53" s="142"/>
      <c r="P53" s="144"/>
      <c r="Q53" s="144"/>
      <c r="R53" s="144"/>
      <c r="S53" s="144" cm="1">
        <f t="array" ref="S53">ROUND(F53*(P53),3)</f>
        <v>0</v>
      </c>
      <c r="T53" s="115"/>
      <c r="U53" s="115"/>
      <c r="V53" s="144"/>
      <c r="W53" s="12"/>
      <c r="X53" s="12"/>
      <c r="Y53" s="12"/>
      <c r="Z53" s="107">
        <v>0</v>
      </c>
      <c r="AA53" s="12"/>
      <c r="AB53" s="12"/>
    </row>
    <row r="54" spans="1:28" ht="25.15" customHeight="1" x14ac:dyDescent="0.25">
      <c r="A54" s="146"/>
      <c r="B54" s="147" t="s">
        <v>85</v>
      </c>
      <c r="C54" s="148" t="s">
        <v>160</v>
      </c>
      <c r="D54" s="147" t="s">
        <v>161</v>
      </c>
      <c r="E54" s="147" t="s">
        <v>140</v>
      </c>
      <c r="F54" s="149">
        <v>157.76</v>
      </c>
      <c r="G54" s="150">
        <v>0</v>
      </c>
      <c r="H54" s="151"/>
      <c r="I54" s="151" cm="1">
        <f t="array" ref="I54">ROUND(F54*(G54+H54),2)</f>
        <v>0</v>
      </c>
      <c r="J54" s="152" cm="1">
        <f t="array" ref="J54">ROUND(F54*(N54),2)</f>
        <v>70.989999999999995</v>
      </c>
      <c r="K54" s="144" cm="1">
        <f t="array" ref="K54">ROUND(F54*(O54),2)</f>
        <v>0</v>
      </c>
      <c r="L54" s="153" cm="1">
        <f t="array" ref="L54">ROUND(F54*(G54),2)</f>
        <v>0</v>
      </c>
      <c r="M54" s="142"/>
      <c r="N54" s="153">
        <v>0.45</v>
      </c>
      <c r="O54" s="142"/>
      <c r="P54" s="144"/>
      <c r="Q54" s="144"/>
      <c r="R54" s="144"/>
      <c r="S54" s="144" cm="1">
        <f t="array" ref="S54">ROUND(F54*(P54),3)</f>
        <v>0</v>
      </c>
      <c r="T54" s="115"/>
      <c r="U54" s="115"/>
      <c r="V54" s="144"/>
      <c r="W54" s="12"/>
      <c r="X54" s="12"/>
      <c r="Y54" s="12"/>
      <c r="Z54" s="107">
        <v>0</v>
      </c>
      <c r="AA54" s="12"/>
      <c r="AB54" s="12"/>
    </row>
    <row r="55" spans="1:28" ht="15.95" customHeight="1" x14ac:dyDescent="0.25">
      <c r="A55" s="154"/>
      <c r="B55" s="154"/>
      <c r="C55" s="155"/>
      <c r="D55" s="148" t="s">
        <v>162</v>
      </c>
      <c r="E55" s="154"/>
      <c r="F55" s="149">
        <v>157.76</v>
      </c>
      <c r="G55" s="150"/>
      <c r="H55" s="151"/>
      <c r="I55" s="151"/>
      <c r="J55" s="154"/>
      <c r="K55" s="122"/>
      <c r="L55" s="122"/>
      <c r="M55" s="122"/>
      <c r="N55" s="122"/>
      <c r="O55" s="122"/>
      <c r="P55" s="122"/>
      <c r="Q55" s="156" t="s">
        <v>116</v>
      </c>
      <c r="R55" s="122"/>
      <c r="S55" s="122"/>
      <c r="T55" s="12"/>
      <c r="U55" s="12"/>
      <c r="V55" s="122"/>
      <c r="W55" s="12"/>
      <c r="X55" s="12"/>
      <c r="Y55" s="12"/>
      <c r="Z55" s="12"/>
      <c r="AA55" s="12"/>
      <c r="AB55" s="12"/>
    </row>
    <row r="56" spans="1:28" ht="25.15" customHeight="1" x14ac:dyDescent="0.25">
      <c r="A56" s="146"/>
      <c r="B56" s="147" t="s">
        <v>163</v>
      </c>
      <c r="C56" s="148" t="s">
        <v>164</v>
      </c>
      <c r="D56" s="147" t="s">
        <v>165</v>
      </c>
      <c r="E56" s="147" t="s">
        <v>140</v>
      </c>
      <c r="F56" s="149">
        <v>32.5</v>
      </c>
      <c r="G56" s="150">
        <v>0</v>
      </c>
      <c r="H56" s="151"/>
      <c r="I56" s="151" cm="1">
        <f t="array" ref="I56">ROUND(F56*(G56+H56),2)</f>
        <v>0</v>
      </c>
      <c r="J56" s="152" cm="1">
        <f t="array" ref="J56">ROUND(F56*(N56),2)</f>
        <v>20.48</v>
      </c>
      <c r="K56" s="144" cm="1">
        <f t="array" ref="K56">ROUND(F56*(O56),2)</f>
        <v>0</v>
      </c>
      <c r="L56" s="153" cm="1">
        <f t="array" ref="L56">ROUND(F56*(G56),2)</f>
        <v>0</v>
      </c>
      <c r="M56" s="142"/>
      <c r="N56" s="153">
        <v>0.63</v>
      </c>
      <c r="O56" s="142"/>
      <c r="P56" s="144">
        <v>3.0000000000000001E-5</v>
      </c>
      <c r="Q56" s="144"/>
      <c r="R56" s="144">
        <v>3.0000000000000001E-5</v>
      </c>
      <c r="S56" s="144" cm="1">
        <f t="array" ref="S56">ROUND(F56*(P56),3)</f>
        <v>1E-3</v>
      </c>
      <c r="T56" s="115"/>
      <c r="U56" s="115"/>
      <c r="V56" s="144"/>
      <c r="W56" s="12"/>
      <c r="X56" s="12"/>
      <c r="Y56" s="12"/>
      <c r="Z56" s="107">
        <v>0</v>
      </c>
      <c r="AA56" s="12"/>
      <c r="AB56" s="12"/>
    </row>
    <row r="57" spans="1:28" ht="15.95" customHeight="1" x14ac:dyDescent="0.25">
      <c r="A57" s="154"/>
      <c r="B57" s="154"/>
      <c r="C57" s="155"/>
      <c r="D57" s="148" t="s">
        <v>166</v>
      </c>
      <c r="E57" s="154"/>
      <c r="F57" s="149">
        <v>32.5</v>
      </c>
      <c r="G57" s="150"/>
      <c r="H57" s="151"/>
      <c r="I57" s="151"/>
      <c r="J57" s="154"/>
      <c r="K57" s="122"/>
      <c r="L57" s="122"/>
      <c r="M57" s="122"/>
      <c r="N57" s="122"/>
      <c r="O57" s="122"/>
      <c r="P57" s="122"/>
      <c r="Q57" s="122"/>
      <c r="R57" s="122"/>
      <c r="S57" s="122"/>
      <c r="T57" s="12"/>
      <c r="U57" s="12"/>
      <c r="V57" s="122"/>
      <c r="W57" s="12"/>
      <c r="X57" s="12"/>
      <c r="Y57" s="12"/>
      <c r="Z57" s="12"/>
      <c r="AA57" s="12"/>
      <c r="AB57" s="12"/>
    </row>
    <row r="58" spans="1:28" ht="25.15" customHeight="1" x14ac:dyDescent="0.25">
      <c r="A58" s="157"/>
      <c r="B58" s="158" t="s">
        <v>167</v>
      </c>
      <c r="C58" s="159" t="s">
        <v>168</v>
      </c>
      <c r="D58" s="158" t="s">
        <v>169</v>
      </c>
      <c r="E58" s="158" t="s">
        <v>140</v>
      </c>
      <c r="F58" s="160">
        <v>35.799999999999997</v>
      </c>
      <c r="G58" s="150">
        <v>0</v>
      </c>
      <c r="H58" s="161"/>
      <c r="I58" s="161" cm="1">
        <f t="array" ref="I58">ROUND(F58*(G58+H58),2)</f>
        <v>0</v>
      </c>
      <c r="J58" s="162" cm="1">
        <f t="array" ref="J58">ROUND(F58*(N58),2)</f>
        <v>47.26</v>
      </c>
      <c r="K58" s="163" cm="1">
        <f t="array" ref="K58">ROUND(F58*(O58),2)</f>
        <v>0</v>
      </c>
      <c r="L58" s="164"/>
      <c r="M58" s="165" cm="1">
        <f t="array" ref="M58">ROUND(F58*(G58),2)</f>
        <v>0</v>
      </c>
      <c r="N58" s="165">
        <v>1.32</v>
      </c>
      <c r="O58" s="164"/>
      <c r="P58" s="163">
        <v>2.0000000000000001E-4</v>
      </c>
      <c r="Q58" s="163"/>
      <c r="R58" s="163">
        <v>2.0000000000000001E-4</v>
      </c>
      <c r="S58" s="163" cm="1">
        <f t="array" ref="S58">ROUND(F58*(P58),3)</f>
        <v>7.0000000000000001E-3</v>
      </c>
      <c r="T58" s="166"/>
      <c r="U58" s="166"/>
      <c r="V58" s="163"/>
      <c r="W58" s="12"/>
      <c r="X58" s="12"/>
      <c r="Y58" s="12"/>
      <c r="Z58" s="107">
        <v>0</v>
      </c>
      <c r="AA58" s="12"/>
      <c r="AB58" s="12"/>
    </row>
    <row r="59" spans="1:28" ht="13.5" customHeight="1" x14ac:dyDescent="0.25">
      <c r="A59" s="142"/>
      <c r="B59" s="142"/>
      <c r="C59" s="143" t="s">
        <v>156</v>
      </c>
      <c r="D59" s="143" t="s">
        <v>62</v>
      </c>
      <c r="E59" s="142"/>
      <c r="F59" s="144"/>
      <c r="G59" s="167"/>
      <c r="H59" s="120" cm="1">
        <f t="array" ref="H59">ROUND((SUM(M52:M58))/1,2)</f>
        <v>0</v>
      </c>
      <c r="I59" s="120" cm="1">
        <f t="array" ref="I59">ROUND((SUM(I52:I58))/1,2)</f>
        <v>0</v>
      </c>
      <c r="J59" s="142"/>
      <c r="K59" s="142"/>
      <c r="L59" s="153" cm="1">
        <f t="array" ref="L59">ROUND((SUM(L52:L58))/1,2)</f>
        <v>0</v>
      </c>
      <c r="M59" s="153" cm="1">
        <f t="array" ref="M59">ROUND((SUM(M52:M58))/1,2)</f>
        <v>0</v>
      </c>
      <c r="N59" s="142"/>
      <c r="O59" s="142"/>
      <c r="P59" s="168"/>
      <c r="Q59" s="142"/>
      <c r="R59" s="142"/>
      <c r="S59" s="168" cm="1">
        <f t="array" ref="S59">ROUND((SUM(S52:S58))/1,2)</f>
        <v>0.01</v>
      </c>
      <c r="T59" s="115"/>
      <c r="U59" s="115"/>
      <c r="V59" s="168" cm="1">
        <f t="array" ref="V59">ROUND((SUM(V52:V58))/1,2)</f>
        <v>0</v>
      </c>
      <c r="W59" s="115"/>
      <c r="X59" s="115"/>
      <c r="Y59" s="115"/>
      <c r="Z59" s="115"/>
      <c r="AA59" s="12"/>
      <c r="AB59" s="12"/>
    </row>
    <row r="60" spans="1:28" ht="15.95" customHeight="1" x14ac:dyDescent="0.25">
      <c r="A60" s="122"/>
      <c r="B60" s="122"/>
      <c r="C60" s="122"/>
      <c r="D60" s="122"/>
      <c r="E60" s="122"/>
      <c r="F60" s="169"/>
      <c r="G60" s="170"/>
      <c r="H60" s="123"/>
      <c r="I60" s="123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"/>
      <c r="U60" s="12"/>
      <c r="V60" s="122"/>
      <c r="W60" s="12"/>
      <c r="X60" s="12"/>
      <c r="Y60" s="12"/>
      <c r="Z60" s="12"/>
      <c r="AA60" s="12"/>
      <c r="AB60" s="12"/>
    </row>
    <row r="61" spans="1:28" ht="13.5" customHeight="1" x14ac:dyDescent="0.25">
      <c r="A61" s="142"/>
      <c r="B61" s="142"/>
      <c r="C61" s="143" t="s">
        <v>170</v>
      </c>
      <c r="D61" s="143" t="s">
        <v>63</v>
      </c>
      <c r="E61" s="142"/>
      <c r="F61" s="144"/>
      <c r="G61" s="145"/>
      <c r="H61" s="117"/>
      <c r="I61" s="117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15"/>
      <c r="U61" s="115"/>
      <c r="V61" s="142"/>
      <c r="W61" s="115"/>
      <c r="X61" s="115"/>
      <c r="Y61" s="115"/>
      <c r="Z61" s="115"/>
      <c r="AA61" s="12"/>
      <c r="AB61" s="12"/>
    </row>
    <row r="62" spans="1:28" ht="25.15" customHeight="1" x14ac:dyDescent="0.25">
      <c r="A62" s="146"/>
      <c r="B62" s="147" t="s">
        <v>171</v>
      </c>
      <c r="C62" s="148" t="s">
        <v>172</v>
      </c>
      <c r="D62" s="147" t="s">
        <v>173</v>
      </c>
      <c r="E62" s="147" t="s">
        <v>140</v>
      </c>
      <c r="F62" s="149">
        <v>6.8</v>
      </c>
      <c r="G62" s="150">
        <v>0</v>
      </c>
      <c r="H62" s="151"/>
      <c r="I62" s="151" cm="1">
        <f t="array" ref="I62">ROUND(F62*(G62+H62),2)</f>
        <v>0</v>
      </c>
      <c r="J62" s="152" cm="1">
        <f t="array" ref="J62">ROUND(F62*(N62),2)</f>
        <v>51.07</v>
      </c>
      <c r="K62" s="144" cm="1">
        <f t="array" ref="K62">ROUND(F62*(O62),2)</f>
        <v>0</v>
      </c>
      <c r="L62" s="153" cm="1">
        <f t="array" ref="L62">ROUND(F62*(G62),2)</f>
        <v>0</v>
      </c>
      <c r="M62" s="142"/>
      <c r="N62" s="153">
        <v>7.51</v>
      </c>
      <c r="O62" s="142"/>
      <c r="P62" s="144">
        <v>0.27994000000000002</v>
      </c>
      <c r="Q62" s="144"/>
      <c r="R62" s="144">
        <v>0.27994000000000002</v>
      </c>
      <c r="S62" s="144" cm="1">
        <f t="array" ref="S62">ROUND(F62*(P62),3)</f>
        <v>1.9039999999999999</v>
      </c>
      <c r="T62" s="115"/>
      <c r="U62" s="115"/>
      <c r="V62" s="144"/>
      <c r="W62" s="12"/>
      <c r="X62" s="12"/>
      <c r="Y62" s="12"/>
      <c r="Z62" s="107">
        <v>0</v>
      </c>
      <c r="AA62" s="12"/>
      <c r="AB62" s="12"/>
    </row>
    <row r="63" spans="1:28" ht="15.95" customHeight="1" x14ac:dyDescent="0.25">
      <c r="A63" s="154"/>
      <c r="B63" s="154"/>
      <c r="C63" s="155"/>
      <c r="D63" s="148" t="s">
        <v>174</v>
      </c>
      <c r="E63" s="154"/>
      <c r="F63" s="149">
        <v>6.8</v>
      </c>
      <c r="G63" s="150"/>
      <c r="H63" s="151"/>
      <c r="I63" s="151"/>
      <c r="J63" s="154"/>
      <c r="K63" s="122"/>
      <c r="L63" s="122"/>
      <c r="M63" s="122"/>
      <c r="N63" s="122"/>
      <c r="O63" s="122"/>
      <c r="P63" s="122"/>
      <c r="Q63" s="156" t="s">
        <v>137</v>
      </c>
      <c r="R63" s="122"/>
      <c r="S63" s="122"/>
      <c r="T63" s="12"/>
      <c r="U63" s="12"/>
      <c r="V63" s="122"/>
      <c r="W63" s="12"/>
      <c r="X63" s="12"/>
      <c r="Y63" s="12"/>
      <c r="Z63" s="12"/>
      <c r="AA63" s="12"/>
      <c r="AB63" s="12"/>
    </row>
    <row r="64" spans="1:28" ht="25.15" customHeight="1" x14ac:dyDescent="0.25">
      <c r="A64" s="146"/>
      <c r="B64" s="147" t="s">
        <v>171</v>
      </c>
      <c r="C64" s="148" t="s">
        <v>175</v>
      </c>
      <c r="D64" s="147" t="s">
        <v>176</v>
      </c>
      <c r="E64" s="147" t="s">
        <v>140</v>
      </c>
      <c r="F64" s="149">
        <v>4.2</v>
      </c>
      <c r="G64" s="150">
        <v>0</v>
      </c>
      <c r="H64" s="151"/>
      <c r="I64" s="151" cm="1">
        <f t="array" ref="I64">ROUND(F64*(G64+H64),2)</f>
        <v>0</v>
      </c>
      <c r="J64" s="152" cm="1">
        <f t="array" ref="J64">ROUND(F64*(N64),2)</f>
        <v>25.96</v>
      </c>
      <c r="K64" s="144" cm="1">
        <f t="array" ref="K64">ROUND(F64*(O64),2)</f>
        <v>0</v>
      </c>
      <c r="L64" s="153" cm="1">
        <f t="array" ref="L64">ROUND(F64*(G64),2)</f>
        <v>0</v>
      </c>
      <c r="M64" s="142"/>
      <c r="N64" s="153">
        <v>6.18</v>
      </c>
      <c r="O64" s="142"/>
      <c r="P64" s="144">
        <v>9.8199999999999996E-2</v>
      </c>
      <c r="Q64" s="144"/>
      <c r="R64" s="144">
        <v>9.8199999999999996E-2</v>
      </c>
      <c r="S64" s="144" cm="1">
        <f t="array" ref="S64">ROUND(F64*(P64),3)</f>
        <v>0.41199999999999998</v>
      </c>
      <c r="T64" s="115"/>
      <c r="U64" s="115"/>
      <c r="V64" s="144"/>
      <c r="W64" s="12"/>
      <c r="X64" s="12"/>
      <c r="Y64" s="12"/>
      <c r="Z64" s="107">
        <v>0</v>
      </c>
      <c r="AA64" s="12"/>
      <c r="AB64" s="12"/>
    </row>
    <row r="65" spans="1:28" ht="25.15" customHeight="1" x14ac:dyDescent="0.25">
      <c r="A65" s="146"/>
      <c r="B65" s="147" t="s">
        <v>171</v>
      </c>
      <c r="C65" s="148" t="s">
        <v>177</v>
      </c>
      <c r="D65" s="147" t="s">
        <v>178</v>
      </c>
      <c r="E65" s="147" t="s">
        <v>140</v>
      </c>
      <c r="F65" s="149">
        <v>19.5</v>
      </c>
      <c r="G65" s="150">
        <v>0</v>
      </c>
      <c r="H65" s="151"/>
      <c r="I65" s="151" cm="1">
        <f t="array" ref="I65">ROUND(F65*(G65+H65),2)</f>
        <v>0</v>
      </c>
      <c r="J65" s="152" cm="1">
        <f t="array" ref="J65">ROUND(F65*(N65),2)</f>
        <v>633.16999999999996</v>
      </c>
      <c r="K65" s="144" cm="1">
        <f t="array" ref="K65">ROUND(F65*(O65),2)</f>
        <v>0</v>
      </c>
      <c r="L65" s="153" cm="1">
        <f t="array" ref="L65">ROUND(F65*(G65),2)</f>
        <v>0</v>
      </c>
      <c r="M65" s="142"/>
      <c r="N65" s="153">
        <v>32.47</v>
      </c>
      <c r="O65" s="142"/>
      <c r="P65" s="144">
        <v>0.37058999999999997</v>
      </c>
      <c r="Q65" s="144"/>
      <c r="R65" s="144">
        <v>0.37058999999999997</v>
      </c>
      <c r="S65" s="144" cm="1">
        <f t="array" ref="S65">ROUND(F65*(P65),3)</f>
        <v>7.2270000000000003</v>
      </c>
      <c r="T65" s="115"/>
      <c r="U65" s="115"/>
      <c r="V65" s="144"/>
      <c r="W65" s="12"/>
      <c r="X65" s="12"/>
      <c r="Y65" s="12"/>
      <c r="Z65" s="107">
        <v>0</v>
      </c>
      <c r="AA65" s="12"/>
      <c r="AB65" s="12"/>
    </row>
    <row r="66" spans="1:28" ht="15.95" customHeight="1" x14ac:dyDescent="0.25">
      <c r="A66" s="154"/>
      <c r="B66" s="154"/>
      <c r="C66" s="155"/>
      <c r="D66" s="148" t="s">
        <v>179</v>
      </c>
      <c r="E66" s="154"/>
      <c r="F66" s="149">
        <v>19.5</v>
      </c>
      <c r="G66" s="150"/>
      <c r="H66" s="151"/>
      <c r="I66" s="151"/>
      <c r="J66" s="154"/>
      <c r="K66" s="122"/>
      <c r="L66" s="122"/>
      <c r="M66" s="122"/>
      <c r="N66" s="122"/>
      <c r="O66" s="122"/>
      <c r="P66" s="122"/>
      <c r="Q66" s="122"/>
      <c r="R66" s="122"/>
      <c r="S66" s="122"/>
      <c r="T66" s="12"/>
      <c r="U66" s="12"/>
      <c r="V66" s="122"/>
      <c r="W66" s="12"/>
      <c r="X66" s="12"/>
      <c r="Y66" s="12"/>
      <c r="Z66" s="12"/>
      <c r="AA66" s="12"/>
      <c r="AB66" s="12"/>
    </row>
    <row r="67" spans="1:28" ht="13.5" customHeight="1" x14ac:dyDescent="0.25">
      <c r="A67" s="142"/>
      <c r="B67" s="142"/>
      <c r="C67" s="143" t="s">
        <v>170</v>
      </c>
      <c r="D67" s="143" t="s">
        <v>180</v>
      </c>
      <c r="E67" s="142"/>
      <c r="F67" s="144"/>
      <c r="G67" s="167"/>
      <c r="H67" s="120" cm="1">
        <f t="array" ref="H67">ROUND((SUM(M61:M66))/1,2)</f>
        <v>0</v>
      </c>
      <c r="I67" s="120" cm="1">
        <f t="array" ref="I67">ROUND((SUM(I61:I66))/1,2)</f>
        <v>0</v>
      </c>
      <c r="J67" s="142"/>
      <c r="K67" s="142"/>
      <c r="L67" s="153" cm="1">
        <f t="array" ref="L67">ROUND((SUM(L61:L66))/1,2)</f>
        <v>0</v>
      </c>
      <c r="M67" s="153" cm="1">
        <f t="array" ref="M67">ROUND((SUM(M61:M66))/1,2)</f>
        <v>0</v>
      </c>
      <c r="N67" s="142"/>
      <c r="O67" s="142"/>
      <c r="P67" s="168"/>
      <c r="Q67" s="142"/>
      <c r="R67" s="142"/>
      <c r="S67" s="168" cm="1">
        <f t="array" ref="S67">ROUND((SUM(S61:S66))/1,2)</f>
        <v>9.5399999999999991</v>
      </c>
      <c r="T67" s="115"/>
      <c r="U67" s="115"/>
      <c r="V67" s="168" cm="1">
        <f t="array" ref="V67">ROUND((SUM(V61:V66))/1,2)</f>
        <v>0</v>
      </c>
      <c r="W67" s="115"/>
      <c r="X67" s="115"/>
      <c r="Y67" s="115"/>
      <c r="Z67" s="115"/>
      <c r="AA67" s="12"/>
      <c r="AB67" s="12"/>
    </row>
    <row r="68" spans="1:28" ht="15.95" customHeight="1" x14ac:dyDescent="0.25">
      <c r="A68" s="122"/>
      <c r="B68" s="122"/>
      <c r="C68" s="122"/>
      <c r="D68" s="122"/>
      <c r="E68" s="122"/>
      <c r="F68" s="169"/>
      <c r="G68" s="170"/>
      <c r="H68" s="123"/>
      <c r="I68" s="123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"/>
      <c r="U68" s="12"/>
      <c r="V68" s="122"/>
      <c r="W68" s="12"/>
      <c r="X68" s="12"/>
      <c r="Y68" s="12"/>
      <c r="Z68" s="12"/>
      <c r="AA68" s="12"/>
      <c r="AB68" s="12"/>
    </row>
    <row r="69" spans="1:28" ht="13.5" customHeight="1" x14ac:dyDescent="0.25">
      <c r="A69" s="142"/>
      <c r="B69" s="142"/>
      <c r="C69" s="143" t="s">
        <v>181</v>
      </c>
      <c r="D69" s="143" t="s">
        <v>64</v>
      </c>
      <c r="E69" s="142"/>
      <c r="F69" s="144"/>
      <c r="G69" s="145"/>
      <c r="H69" s="117"/>
      <c r="I69" s="117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15"/>
      <c r="U69" s="115"/>
      <c r="V69" s="142"/>
      <c r="W69" s="115"/>
      <c r="X69" s="115"/>
      <c r="Y69" s="115"/>
      <c r="Z69" s="115"/>
      <c r="AA69" s="12"/>
      <c r="AB69" s="12"/>
    </row>
    <row r="70" spans="1:28" ht="25.15" customHeight="1" x14ac:dyDescent="0.25">
      <c r="A70" s="146"/>
      <c r="B70" s="147" t="s">
        <v>182</v>
      </c>
      <c r="C70" s="148" t="s">
        <v>183</v>
      </c>
      <c r="D70" s="147" t="s">
        <v>184</v>
      </c>
      <c r="E70" s="147" t="s">
        <v>124</v>
      </c>
      <c r="F70" s="149">
        <v>137.19999999999999</v>
      </c>
      <c r="G70" s="150">
        <v>0</v>
      </c>
      <c r="H70" s="151"/>
      <c r="I70" s="151" cm="1">
        <f t="array" ref="I70">ROUND(F70*(G70+H70),2)</f>
        <v>0</v>
      </c>
      <c r="J70" s="152" cm="1">
        <f t="array" ref="J70">ROUND(F70*(N70),2)</f>
        <v>1440.6</v>
      </c>
      <c r="K70" s="144" cm="1">
        <f t="array" ref="K70">ROUND(F70*(O70),2)</f>
        <v>0</v>
      </c>
      <c r="L70" s="153" cm="1">
        <f t="array" ref="L70">ROUND(F70*(G70),2)</f>
        <v>0</v>
      </c>
      <c r="M70" s="142"/>
      <c r="N70" s="153">
        <v>10.5</v>
      </c>
      <c r="O70" s="142"/>
      <c r="P70" s="144">
        <v>1.7600000000000001E-3</v>
      </c>
      <c r="Q70" s="144"/>
      <c r="R70" s="144">
        <v>1.7600000000000001E-3</v>
      </c>
      <c r="S70" s="144" cm="1">
        <f t="array" ref="S70">ROUND(F70*(P70),3)</f>
        <v>0.24099999999999999</v>
      </c>
      <c r="T70" s="115"/>
      <c r="U70" s="115"/>
      <c r="V70" s="144"/>
      <c r="W70" s="12"/>
      <c r="X70" s="12"/>
      <c r="Y70" s="12"/>
      <c r="Z70" s="107">
        <v>0</v>
      </c>
      <c r="AA70" s="12"/>
      <c r="AB70" s="12"/>
    </row>
    <row r="71" spans="1:28" ht="25.15" customHeight="1" x14ac:dyDescent="0.25">
      <c r="A71" s="146"/>
      <c r="B71" s="147" t="s">
        <v>182</v>
      </c>
      <c r="C71" s="148" t="s">
        <v>185</v>
      </c>
      <c r="D71" s="147" t="s">
        <v>186</v>
      </c>
      <c r="E71" s="147" t="s">
        <v>124</v>
      </c>
      <c r="F71" s="149">
        <v>7.5</v>
      </c>
      <c r="G71" s="150">
        <v>0</v>
      </c>
      <c r="H71" s="151"/>
      <c r="I71" s="151" cm="1">
        <f t="array" ref="I71">ROUND(F71*(G71+H71),2)</f>
        <v>0</v>
      </c>
      <c r="J71" s="152" cm="1">
        <f t="array" ref="J71">ROUND(F71*(N71),2)</f>
        <v>89.1</v>
      </c>
      <c r="K71" s="144" cm="1">
        <f t="array" ref="K71">ROUND(F71*(O71),2)</f>
        <v>0</v>
      </c>
      <c r="L71" s="153" cm="1">
        <f t="array" ref="L71">ROUND(F71*(G71),2)</f>
        <v>0</v>
      </c>
      <c r="M71" s="142"/>
      <c r="N71" s="153">
        <v>11.88</v>
      </c>
      <c r="O71" s="142"/>
      <c r="P71" s="144">
        <v>1.7600000000000001E-3</v>
      </c>
      <c r="Q71" s="144"/>
      <c r="R71" s="144">
        <v>1.7600000000000001E-3</v>
      </c>
      <c r="S71" s="144" cm="1">
        <f t="array" ref="S71">ROUND(F71*(P71),3)</f>
        <v>1.2999999999999999E-2</v>
      </c>
      <c r="T71" s="115"/>
      <c r="U71" s="115"/>
      <c r="V71" s="144"/>
      <c r="W71" s="12"/>
      <c r="X71" s="12"/>
      <c r="Y71" s="12"/>
      <c r="Z71" s="107">
        <v>0</v>
      </c>
      <c r="AA71" s="12"/>
      <c r="AB71" s="12"/>
    </row>
    <row r="72" spans="1:28" ht="25.15" customHeight="1" x14ac:dyDescent="0.25">
      <c r="A72" s="146"/>
      <c r="B72" s="147" t="s">
        <v>157</v>
      </c>
      <c r="C72" s="148" t="s">
        <v>187</v>
      </c>
      <c r="D72" s="147" t="s">
        <v>188</v>
      </c>
      <c r="E72" s="147" t="s">
        <v>124</v>
      </c>
      <c r="F72" s="149">
        <v>65</v>
      </c>
      <c r="G72" s="150">
        <v>0</v>
      </c>
      <c r="H72" s="151"/>
      <c r="I72" s="151" cm="1">
        <f t="array" ref="I72">ROUND(F72*(G72+H72),2)</f>
        <v>0</v>
      </c>
      <c r="J72" s="152" cm="1">
        <f t="array" ref="J72">ROUND(F72*(N72),2)</f>
        <v>471.25</v>
      </c>
      <c r="K72" s="144" cm="1">
        <f t="array" ref="K72">ROUND(F72*(O72),2)</f>
        <v>0</v>
      </c>
      <c r="L72" s="153" cm="1">
        <f t="array" ref="L72">ROUND(F72*(G72),2)</f>
        <v>0</v>
      </c>
      <c r="M72" s="142"/>
      <c r="N72" s="153">
        <v>7.25</v>
      </c>
      <c r="O72" s="142"/>
      <c r="P72" s="144">
        <v>0.1462</v>
      </c>
      <c r="Q72" s="144"/>
      <c r="R72" s="144">
        <v>0.1462</v>
      </c>
      <c r="S72" s="144" cm="1">
        <f t="array" ref="S72">ROUND(F72*(P72),3)</f>
        <v>9.5030000000000001</v>
      </c>
      <c r="T72" s="115"/>
      <c r="U72" s="115"/>
      <c r="V72" s="144"/>
      <c r="W72" s="12"/>
      <c r="X72" s="12"/>
      <c r="Y72" s="12"/>
      <c r="Z72" s="107">
        <v>0</v>
      </c>
      <c r="AA72" s="12"/>
      <c r="AB72" s="12"/>
    </row>
    <row r="73" spans="1:28" ht="25.15" customHeight="1" x14ac:dyDescent="0.25">
      <c r="A73" s="146"/>
      <c r="B73" s="147" t="s">
        <v>157</v>
      </c>
      <c r="C73" s="148" t="s">
        <v>189</v>
      </c>
      <c r="D73" s="147" t="s">
        <v>190</v>
      </c>
      <c r="E73" s="147" t="s">
        <v>124</v>
      </c>
      <c r="F73" s="149">
        <v>65</v>
      </c>
      <c r="G73" s="150">
        <v>0</v>
      </c>
      <c r="H73" s="151"/>
      <c r="I73" s="151" cm="1">
        <f t="array" ref="I73">ROUND(F73*(G73+H73),2)</f>
        <v>0</v>
      </c>
      <c r="J73" s="152" cm="1">
        <f t="array" ref="J73">ROUND(F73*(N73),2)</f>
        <v>25.35</v>
      </c>
      <c r="K73" s="144" cm="1">
        <f t="array" ref="K73">ROUND(F73*(O73),2)</f>
        <v>0</v>
      </c>
      <c r="L73" s="153" cm="1">
        <f t="array" ref="L73">ROUND(F73*(G73),2)</f>
        <v>0</v>
      </c>
      <c r="M73" s="142"/>
      <c r="N73" s="153">
        <v>0.39</v>
      </c>
      <c r="O73" s="142"/>
      <c r="P73" s="144"/>
      <c r="Q73" s="144"/>
      <c r="R73" s="144"/>
      <c r="S73" s="144" cm="1">
        <f t="array" ref="S73">ROUND(F73*(P73),3)</f>
        <v>0</v>
      </c>
      <c r="T73" s="115"/>
      <c r="U73" s="115"/>
      <c r="V73" s="144"/>
      <c r="W73" s="12"/>
      <c r="X73" s="12"/>
      <c r="Y73" s="12"/>
      <c r="Z73" s="107">
        <v>0</v>
      </c>
      <c r="AA73" s="12"/>
      <c r="AB73" s="12"/>
    </row>
    <row r="74" spans="1:28" ht="25.15" customHeight="1" x14ac:dyDescent="0.25">
      <c r="A74" s="146"/>
      <c r="B74" s="147" t="s">
        <v>182</v>
      </c>
      <c r="C74" s="148" t="s">
        <v>191</v>
      </c>
      <c r="D74" s="147" t="s">
        <v>192</v>
      </c>
      <c r="E74" s="147" t="s">
        <v>193</v>
      </c>
      <c r="F74" s="149">
        <v>8</v>
      </c>
      <c r="G74" s="150">
        <v>0</v>
      </c>
      <c r="H74" s="151"/>
      <c r="I74" s="151" cm="1">
        <f t="array" ref="I74">ROUND(F74*(G74+H74),2)</f>
        <v>0</v>
      </c>
      <c r="J74" s="152" cm="1">
        <f t="array" ref="J74">ROUND(F74*(N74),2)</f>
        <v>64.16</v>
      </c>
      <c r="K74" s="144" cm="1">
        <f t="array" ref="K74">ROUND(F74*(O74),2)</f>
        <v>0</v>
      </c>
      <c r="L74" s="153" cm="1">
        <f t="array" ref="L74">ROUND(F74*(G74),2)</f>
        <v>0</v>
      </c>
      <c r="M74" s="142"/>
      <c r="N74" s="153">
        <v>8.02</v>
      </c>
      <c r="O74" s="142"/>
      <c r="P74" s="144">
        <v>8.8000000000000003E-4</v>
      </c>
      <c r="Q74" s="144"/>
      <c r="R74" s="144">
        <v>8.8000000000000003E-4</v>
      </c>
      <c r="S74" s="144" cm="1">
        <f t="array" ref="S74">ROUND(F74*(P74),3)</f>
        <v>7.0000000000000001E-3</v>
      </c>
      <c r="T74" s="115"/>
      <c r="U74" s="115"/>
      <c r="V74" s="144"/>
      <c r="W74" s="12"/>
      <c r="X74" s="12"/>
      <c r="Y74" s="12"/>
      <c r="Z74" s="107">
        <v>0</v>
      </c>
      <c r="AA74" s="12"/>
      <c r="AB74" s="12"/>
    </row>
    <row r="75" spans="1:28" ht="25.15" customHeight="1" x14ac:dyDescent="0.25">
      <c r="A75" s="157"/>
      <c r="B75" s="158" t="s">
        <v>125</v>
      </c>
      <c r="C75" s="159" t="s">
        <v>194</v>
      </c>
      <c r="D75" s="158" t="s">
        <v>195</v>
      </c>
      <c r="E75" s="158" t="s">
        <v>124</v>
      </c>
      <c r="F75" s="160">
        <v>70</v>
      </c>
      <c r="G75" s="150">
        <v>0</v>
      </c>
      <c r="H75" s="161"/>
      <c r="I75" s="161" cm="1">
        <f t="array" ref="I75">ROUND(F75*(G75+H75),2)</f>
        <v>0</v>
      </c>
      <c r="J75" s="162" cm="1">
        <f t="array" ref="J75">ROUND(F75*(N75),2)</f>
        <v>127.4</v>
      </c>
      <c r="K75" s="163" cm="1">
        <f t="array" ref="K75">ROUND(F75*(O75),2)</f>
        <v>0</v>
      </c>
      <c r="L75" s="164"/>
      <c r="M75" s="165" cm="1">
        <f t="array" ref="M75">ROUND(F75*(G75),2)</f>
        <v>0</v>
      </c>
      <c r="N75" s="165">
        <v>1.82</v>
      </c>
      <c r="O75" s="164"/>
      <c r="P75" s="163"/>
      <c r="Q75" s="163"/>
      <c r="R75" s="163"/>
      <c r="S75" s="163" cm="1">
        <f t="array" ref="S75">ROUND(F75*(P75),3)</f>
        <v>0</v>
      </c>
      <c r="T75" s="166"/>
      <c r="U75" s="166"/>
      <c r="V75" s="163"/>
      <c r="W75" s="12"/>
      <c r="X75" s="12"/>
      <c r="Y75" s="12"/>
      <c r="Z75" s="107">
        <v>0</v>
      </c>
      <c r="AA75" s="12"/>
      <c r="AB75" s="12"/>
    </row>
    <row r="76" spans="1:28" ht="25.15" customHeight="1" x14ac:dyDescent="0.25">
      <c r="A76" s="157"/>
      <c r="B76" s="158" t="s">
        <v>125</v>
      </c>
      <c r="C76" s="159" t="s">
        <v>196</v>
      </c>
      <c r="D76" s="158" t="s">
        <v>197</v>
      </c>
      <c r="E76" s="158" t="s">
        <v>193</v>
      </c>
      <c r="F76" s="160">
        <v>3</v>
      </c>
      <c r="G76" s="150">
        <v>0</v>
      </c>
      <c r="H76" s="161"/>
      <c r="I76" s="161" cm="1">
        <f t="array" ref="I76">ROUND(F76*(G76+H76),2)</f>
        <v>0</v>
      </c>
      <c r="J76" s="162" cm="1">
        <f t="array" ref="J76">ROUND(F76*(N76),2)</f>
        <v>20.16</v>
      </c>
      <c r="K76" s="163" cm="1">
        <f t="array" ref="K76">ROUND(F76*(O76),2)</f>
        <v>0</v>
      </c>
      <c r="L76" s="164"/>
      <c r="M76" s="165" cm="1">
        <f t="array" ref="M76">ROUND(F76*(G76),2)</f>
        <v>0</v>
      </c>
      <c r="N76" s="165">
        <v>6.72</v>
      </c>
      <c r="O76" s="164"/>
      <c r="P76" s="163"/>
      <c r="Q76" s="163"/>
      <c r="R76" s="163"/>
      <c r="S76" s="163" cm="1">
        <f t="array" ref="S76">ROUND(F76*(P76),3)</f>
        <v>0</v>
      </c>
      <c r="T76" s="166"/>
      <c r="U76" s="166"/>
      <c r="V76" s="163"/>
      <c r="W76" s="12"/>
      <c r="X76" s="12"/>
      <c r="Y76" s="12"/>
      <c r="Z76" s="107">
        <v>0</v>
      </c>
      <c r="AA76" s="12"/>
      <c r="AB76" s="12"/>
    </row>
    <row r="77" spans="1:28" ht="25.15" customHeight="1" x14ac:dyDescent="0.25">
      <c r="A77" s="157"/>
      <c r="B77" s="158" t="s">
        <v>125</v>
      </c>
      <c r="C77" s="159" t="s">
        <v>198</v>
      </c>
      <c r="D77" s="158" t="s">
        <v>199</v>
      </c>
      <c r="E77" s="158" t="s">
        <v>193</v>
      </c>
      <c r="F77" s="160">
        <v>3</v>
      </c>
      <c r="G77" s="150">
        <v>0</v>
      </c>
      <c r="H77" s="161"/>
      <c r="I77" s="161" cm="1">
        <f t="array" ref="I77">ROUND(F77*(G77+H77),2)</f>
        <v>0</v>
      </c>
      <c r="J77" s="162" cm="1">
        <f t="array" ref="J77">ROUND(F77*(N77),2)</f>
        <v>40.71</v>
      </c>
      <c r="K77" s="163" cm="1">
        <f t="array" ref="K77">ROUND(F77*(O77),2)</f>
        <v>0</v>
      </c>
      <c r="L77" s="164"/>
      <c r="M77" s="165" cm="1">
        <f t="array" ref="M77">ROUND(F77*(G77),2)</f>
        <v>0</v>
      </c>
      <c r="N77" s="165">
        <v>13.57</v>
      </c>
      <c r="O77" s="164"/>
      <c r="P77" s="163"/>
      <c r="Q77" s="163"/>
      <c r="R77" s="163"/>
      <c r="S77" s="163" cm="1">
        <f t="array" ref="S77">ROUND(F77*(P77),3)</f>
        <v>0</v>
      </c>
      <c r="T77" s="166"/>
      <c r="U77" s="166"/>
      <c r="V77" s="163"/>
      <c r="W77" s="12"/>
      <c r="X77" s="12"/>
      <c r="Y77" s="12"/>
      <c r="Z77" s="107">
        <v>0</v>
      </c>
      <c r="AA77" s="12"/>
      <c r="AB77" s="12"/>
    </row>
    <row r="78" spans="1:28" ht="25.15" customHeight="1" x14ac:dyDescent="0.25">
      <c r="A78" s="157"/>
      <c r="B78" s="158" t="s">
        <v>125</v>
      </c>
      <c r="C78" s="159" t="s">
        <v>200</v>
      </c>
      <c r="D78" s="158" t="s">
        <v>201</v>
      </c>
      <c r="E78" s="158" t="s">
        <v>193</v>
      </c>
      <c r="F78" s="160">
        <v>10</v>
      </c>
      <c r="G78" s="150">
        <v>0</v>
      </c>
      <c r="H78" s="161"/>
      <c r="I78" s="161" cm="1">
        <f t="array" ref="I78">ROUND(F78*(G78+H78),2)</f>
        <v>0</v>
      </c>
      <c r="J78" s="162" cm="1">
        <f t="array" ref="J78">ROUND(F78*(N78),2)</f>
        <v>12.2</v>
      </c>
      <c r="K78" s="163" cm="1">
        <f t="array" ref="K78">ROUND(F78*(O78),2)</f>
        <v>0</v>
      </c>
      <c r="L78" s="164"/>
      <c r="M78" s="165" cm="1">
        <f t="array" ref="M78">ROUND(F78*(G78),2)</f>
        <v>0</v>
      </c>
      <c r="N78" s="165">
        <v>1.22</v>
      </c>
      <c r="O78" s="164"/>
      <c r="P78" s="163"/>
      <c r="Q78" s="163"/>
      <c r="R78" s="163"/>
      <c r="S78" s="163" cm="1">
        <f t="array" ref="S78">ROUND(F78*(P78),3)</f>
        <v>0</v>
      </c>
      <c r="T78" s="166"/>
      <c r="U78" s="166"/>
      <c r="V78" s="163"/>
      <c r="W78" s="12"/>
      <c r="X78" s="12"/>
      <c r="Y78" s="12"/>
      <c r="Z78" s="107">
        <v>0</v>
      </c>
      <c r="AA78" s="12"/>
      <c r="AB78" s="12"/>
    </row>
    <row r="79" spans="1:28" ht="25.15" customHeight="1" x14ac:dyDescent="0.25">
      <c r="A79" s="157"/>
      <c r="B79" s="158" t="s">
        <v>125</v>
      </c>
      <c r="C79" s="159" t="s">
        <v>202</v>
      </c>
      <c r="D79" s="158" t="s">
        <v>203</v>
      </c>
      <c r="E79" s="158" t="s">
        <v>193</v>
      </c>
      <c r="F79" s="160">
        <v>1</v>
      </c>
      <c r="G79" s="150">
        <v>0</v>
      </c>
      <c r="H79" s="161"/>
      <c r="I79" s="161" cm="1">
        <f t="array" ref="I79">ROUND(F79*(G79+H79),2)</f>
        <v>0</v>
      </c>
      <c r="J79" s="162" cm="1">
        <f t="array" ref="J79">ROUND(F79*(N79),2)</f>
        <v>2.88</v>
      </c>
      <c r="K79" s="163" cm="1">
        <f t="array" ref="K79">ROUND(F79*(O79),2)</f>
        <v>0</v>
      </c>
      <c r="L79" s="164"/>
      <c r="M79" s="165" cm="1">
        <f t="array" ref="M79">ROUND(F79*(G79),2)</f>
        <v>0</v>
      </c>
      <c r="N79" s="165">
        <v>2.88</v>
      </c>
      <c r="O79" s="164"/>
      <c r="P79" s="163"/>
      <c r="Q79" s="163"/>
      <c r="R79" s="163"/>
      <c r="S79" s="163" cm="1">
        <f t="array" ref="S79">ROUND(F79*(P79),3)</f>
        <v>0</v>
      </c>
      <c r="T79" s="166"/>
      <c r="U79" s="166"/>
      <c r="V79" s="163"/>
      <c r="W79" s="12"/>
      <c r="X79" s="12"/>
      <c r="Y79" s="12"/>
      <c r="Z79" s="107">
        <v>0</v>
      </c>
      <c r="AA79" s="12"/>
      <c r="AB79" s="12"/>
    </row>
    <row r="80" spans="1:28" ht="25.15" customHeight="1" x14ac:dyDescent="0.25">
      <c r="A80" s="157"/>
      <c r="B80" s="158" t="s">
        <v>125</v>
      </c>
      <c r="C80" s="159" t="s">
        <v>204</v>
      </c>
      <c r="D80" s="158" t="s">
        <v>205</v>
      </c>
      <c r="E80" s="158" t="s">
        <v>193</v>
      </c>
      <c r="F80" s="160">
        <v>1</v>
      </c>
      <c r="G80" s="150">
        <v>0</v>
      </c>
      <c r="H80" s="161"/>
      <c r="I80" s="161" cm="1">
        <f t="array" ref="I80">ROUND(F80*(G80+H80),2)</f>
        <v>0</v>
      </c>
      <c r="J80" s="162" cm="1">
        <f t="array" ref="J80">ROUND(F80*(N80),2)</f>
        <v>43.59</v>
      </c>
      <c r="K80" s="163" cm="1">
        <f t="array" ref="K80">ROUND(F80*(O80),2)</f>
        <v>0</v>
      </c>
      <c r="L80" s="164"/>
      <c r="M80" s="165" cm="1">
        <f t="array" ref="M80">ROUND(F80*(G80),2)</f>
        <v>0</v>
      </c>
      <c r="N80" s="165">
        <v>43.59</v>
      </c>
      <c r="O80" s="164"/>
      <c r="P80" s="163"/>
      <c r="Q80" s="163"/>
      <c r="R80" s="163"/>
      <c r="S80" s="163" cm="1">
        <f t="array" ref="S80">ROUND(F80*(P80),3)</f>
        <v>0</v>
      </c>
      <c r="T80" s="166"/>
      <c r="U80" s="166"/>
      <c r="V80" s="163"/>
      <c r="W80" s="12"/>
      <c r="X80" s="12"/>
      <c r="Y80" s="12"/>
      <c r="Z80" s="107">
        <v>0</v>
      </c>
      <c r="AA80" s="12"/>
      <c r="AB80" s="12"/>
    </row>
    <row r="81" spans="1:28" ht="25.15" customHeight="1" x14ac:dyDescent="0.25">
      <c r="A81" s="157"/>
      <c r="B81" s="158" t="s">
        <v>125</v>
      </c>
      <c r="C81" s="159" t="s">
        <v>206</v>
      </c>
      <c r="D81" s="158" t="s">
        <v>207</v>
      </c>
      <c r="E81" s="158" t="s">
        <v>193</v>
      </c>
      <c r="F81" s="160">
        <v>1</v>
      </c>
      <c r="G81" s="150">
        <v>0</v>
      </c>
      <c r="H81" s="161"/>
      <c r="I81" s="161" cm="1">
        <f t="array" ref="I81">ROUND(F81*(G81+H81),2)</f>
        <v>0</v>
      </c>
      <c r="J81" s="162" cm="1">
        <f t="array" ref="J81">ROUND(F81*(N81),2)</f>
        <v>70.87</v>
      </c>
      <c r="K81" s="163" cm="1">
        <f t="array" ref="K81">ROUND(F81*(O81),2)</f>
        <v>0</v>
      </c>
      <c r="L81" s="164"/>
      <c r="M81" s="165" cm="1">
        <f t="array" ref="M81">ROUND(F81*(G81),2)</f>
        <v>0</v>
      </c>
      <c r="N81" s="165">
        <v>70.87</v>
      </c>
      <c r="O81" s="164"/>
      <c r="P81" s="163"/>
      <c r="Q81" s="163"/>
      <c r="R81" s="163"/>
      <c r="S81" s="163" cm="1">
        <f t="array" ref="S81">ROUND(F81*(P81),3)</f>
        <v>0</v>
      </c>
      <c r="T81" s="166"/>
      <c r="U81" s="166"/>
      <c r="V81" s="163"/>
      <c r="W81" s="12"/>
      <c r="X81" s="12"/>
      <c r="Y81" s="12"/>
      <c r="Z81" s="107">
        <v>0</v>
      </c>
      <c r="AA81" s="12"/>
      <c r="AB81" s="12"/>
    </row>
    <row r="82" spans="1:28" ht="25.15" customHeight="1" x14ac:dyDescent="0.25">
      <c r="A82" s="157"/>
      <c r="B82" s="158" t="s">
        <v>125</v>
      </c>
      <c r="C82" s="159" t="s">
        <v>208</v>
      </c>
      <c r="D82" s="158" t="s">
        <v>209</v>
      </c>
      <c r="E82" s="158" t="s">
        <v>193</v>
      </c>
      <c r="F82" s="160">
        <v>8</v>
      </c>
      <c r="G82" s="150">
        <v>0</v>
      </c>
      <c r="H82" s="161"/>
      <c r="I82" s="161" cm="1">
        <f t="array" ref="I82">ROUND(F82*(G82+H82),2)</f>
        <v>0</v>
      </c>
      <c r="J82" s="162" cm="1">
        <f t="array" ref="J82">ROUND(F82*(N82),2)</f>
        <v>988.8</v>
      </c>
      <c r="K82" s="163" cm="1">
        <f t="array" ref="K82">ROUND(F82*(O82),2)</f>
        <v>0</v>
      </c>
      <c r="L82" s="164"/>
      <c r="M82" s="165" cm="1">
        <f t="array" ref="M82">ROUND(F82*(G82),2)</f>
        <v>0</v>
      </c>
      <c r="N82" s="165">
        <v>123.6</v>
      </c>
      <c r="O82" s="164"/>
      <c r="P82" s="163"/>
      <c r="Q82" s="163"/>
      <c r="R82" s="163"/>
      <c r="S82" s="163" cm="1">
        <f t="array" ref="S82">ROUND(F82*(P82),3)</f>
        <v>0</v>
      </c>
      <c r="T82" s="166"/>
      <c r="U82" s="166"/>
      <c r="V82" s="163"/>
      <c r="W82" s="12"/>
      <c r="X82" s="12"/>
      <c r="Y82" s="12"/>
      <c r="Z82" s="107">
        <v>0</v>
      </c>
      <c r="AA82" s="12"/>
      <c r="AB82" s="12"/>
    </row>
    <row r="83" spans="1:28" ht="25.15" customHeight="1" x14ac:dyDescent="0.25">
      <c r="A83" s="146"/>
      <c r="B83" s="147" t="s">
        <v>152</v>
      </c>
      <c r="C83" s="148" t="s">
        <v>210</v>
      </c>
      <c r="D83" s="147" t="s">
        <v>211</v>
      </c>
      <c r="E83" s="147" t="s">
        <v>124</v>
      </c>
      <c r="F83" s="149">
        <v>144.69999999999999</v>
      </c>
      <c r="G83" s="150">
        <v>0</v>
      </c>
      <c r="H83" s="151"/>
      <c r="I83" s="151" cm="1">
        <f t="array" ref="I83">ROUND(F83*(G83+H83),2)</f>
        <v>0</v>
      </c>
      <c r="J83" s="152" cm="1">
        <f t="array" ref="J83">ROUND(F83*(N83),2)</f>
        <v>115.76</v>
      </c>
      <c r="K83" s="144" cm="1">
        <f t="array" ref="K83">ROUND(F83*(O83),2)</f>
        <v>0</v>
      </c>
      <c r="L83" s="153" cm="1">
        <f t="array" ref="L83">ROUND(F83*(G83),2)</f>
        <v>0</v>
      </c>
      <c r="M83" s="142"/>
      <c r="N83" s="153">
        <v>0.8</v>
      </c>
      <c r="O83" s="142"/>
      <c r="P83" s="144"/>
      <c r="Q83" s="144"/>
      <c r="R83" s="144"/>
      <c r="S83" s="144" cm="1">
        <f t="array" ref="S83">ROUND(F83*(P83),3)</f>
        <v>0</v>
      </c>
      <c r="T83" s="115"/>
      <c r="U83" s="115"/>
      <c r="V83" s="144"/>
      <c r="W83" s="12"/>
      <c r="X83" s="12"/>
      <c r="Y83" s="12"/>
      <c r="Z83" s="107">
        <v>0</v>
      </c>
      <c r="AA83" s="12"/>
      <c r="AB83" s="12"/>
    </row>
    <row r="84" spans="1:28" ht="25.15" customHeight="1" x14ac:dyDescent="0.25">
      <c r="A84" s="146"/>
      <c r="B84" s="147" t="s">
        <v>182</v>
      </c>
      <c r="C84" s="148" t="s">
        <v>212</v>
      </c>
      <c r="D84" s="147" t="s">
        <v>213</v>
      </c>
      <c r="E84" s="147" t="s">
        <v>193</v>
      </c>
      <c r="F84" s="149">
        <v>0</v>
      </c>
      <c r="G84" s="150">
        <v>0</v>
      </c>
      <c r="H84" s="151"/>
      <c r="I84" s="151" cm="1">
        <f t="array" ref="I84">ROUND(F84*(G84+H84),2)</f>
        <v>0</v>
      </c>
      <c r="J84" s="152" cm="1">
        <f t="array" ref="J84">ROUND(F84*(N84),2)</f>
        <v>0</v>
      </c>
      <c r="K84" s="144" cm="1">
        <f t="array" ref="K84">ROUND(F84*(O84),2)</f>
        <v>0</v>
      </c>
      <c r="L84" s="153" cm="1">
        <f t="array" ref="L84">ROUND(F84*(G84),2)</f>
        <v>0</v>
      </c>
      <c r="M84" s="142"/>
      <c r="N84" s="153">
        <v>8.69</v>
      </c>
      <c r="O84" s="142"/>
      <c r="P84" s="144">
        <v>8.8000000000000003E-4</v>
      </c>
      <c r="Q84" s="144"/>
      <c r="R84" s="144">
        <v>8.8000000000000003E-4</v>
      </c>
      <c r="S84" s="144" cm="1">
        <f t="array" ref="S84">ROUND(F84*(P84),3)</f>
        <v>0</v>
      </c>
      <c r="T84" s="115"/>
      <c r="U84" s="115"/>
      <c r="V84" s="144"/>
      <c r="W84" s="12"/>
      <c r="X84" s="12"/>
      <c r="Y84" s="12"/>
      <c r="Z84" s="107">
        <v>0</v>
      </c>
      <c r="AA84" s="12"/>
      <c r="AB84" s="12"/>
    </row>
    <row r="85" spans="1:28" ht="25.15" customHeight="1" x14ac:dyDescent="0.25">
      <c r="A85" s="157"/>
      <c r="B85" s="158" t="s">
        <v>125</v>
      </c>
      <c r="C85" s="159" t="s">
        <v>214</v>
      </c>
      <c r="D85" s="158" t="s">
        <v>215</v>
      </c>
      <c r="E85" s="158" t="s">
        <v>193</v>
      </c>
      <c r="F85" s="160">
        <v>2</v>
      </c>
      <c r="G85" s="150">
        <v>0</v>
      </c>
      <c r="H85" s="161"/>
      <c r="I85" s="161" cm="1">
        <f t="array" ref="I85">ROUND(F85*(G85+H85),2)</f>
        <v>0</v>
      </c>
      <c r="J85" s="162" cm="1">
        <f t="array" ref="J85">ROUND(F85*(N85),2)</f>
        <v>33.18</v>
      </c>
      <c r="K85" s="163" cm="1">
        <f t="array" ref="K85">ROUND(F85*(O85),2)</f>
        <v>0</v>
      </c>
      <c r="L85" s="164"/>
      <c r="M85" s="165" cm="1">
        <f t="array" ref="M85">ROUND(F85*(G85),2)</f>
        <v>0</v>
      </c>
      <c r="N85" s="165">
        <v>16.59</v>
      </c>
      <c r="O85" s="164"/>
      <c r="P85" s="163"/>
      <c r="Q85" s="163"/>
      <c r="R85" s="163"/>
      <c r="S85" s="163" cm="1">
        <f t="array" ref="S85">ROUND(F85*(P85),3)</f>
        <v>0</v>
      </c>
      <c r="T85" s="166"/>
      <c r="U85" s="166"/>
      <c r="V85" s="163"/>
      <c r="W85" s="12"/>
      <c r="X85" s="12"/>
      <c r="Y85" s="12"/>
      <c r="Z85" s="107">
        <v>0</v>
      </c>
      <c r="AA85" s="12"/>
      <c r="AB85" s="12"/>
    </row>
    <row r="86" spans="1:28" ht="25.15" customHeight="1" x14ac:dyDescent="0.25">
      <c r="A86" s="146"/>
      <c r="B86" s="147" t="s">
        <v>182</v>
      </c>
      <c r="C86" s="148" t="s">
        <v>216</v>
      </c>
      <c r="D86" s="147" t="s">
        <v>217</v>
      </c>
      <c r="E86" s="147" t="s">
        <v>124</v>
      </c>
      <c r="F86" s="149">
        <v>137.19999999999999</v>
      </c>
      <c r="G86" s="150">
        <v>0</v>
      </c>
      <c r="H86" s="151"/>
      <c r="I86" s="151" cm="1">
        <f t="array" ref="I86">ROUND(F86*(G86+H86),2)</f>
        <v>0</v>
      </c>
      <c r="J86" s="152" cm="1">
        <f t="array" ref="J86">ROUND(F86*(N86),2)</f>
        <v>230.5</v>
      </c>
      <c r="K86" s="144" cm="1">
        <f t="array" ref="K86">ROUND(F86*(O86),2)</f>
        <v>0</v>
      </c>
      <c r="L86" s="153" cm="1">
        <f t="array" ref="L86">ROUND(F86*(G86),2)</f>
        <v>0</v>
      </c>
      <c r="M86" s="142"/>
      <c r="N86" s="153">
        <v>1.68</v>
      </c>
      <c r="O86" s="142"/>
      <c r="P86" s="144"/>
      <c r="Q86" s="144"/>
      <c r="R86" s="144"/>
      <c r="S86" s="144" cm="1">
        <f t="array" ref="S86">ROUND(F86*(P86),3)</f>
        <v>0</v>
      </c>
      <c r="T86" s="115"/>
      <c r="U86" s="115"/>
      <c r="V86" s="144"/>
      <c r="W86" s="12"/>
      <c r="X86" s="12"/>
      <c r="Y86" s="12"/>
      <c r="Z86" s="107">
        <v>0</v>
      </c>
      <c r="AA86" s="12"/>
      <c r="AB86" s="12"/>
    </row>
    <row r="87" spans="1:28" ht="25.15" customHeight="1" x14ac:dyDescent="0.25">
      <c r="A87" s="146"/>
      <c r="B87" s="147" t="s">
        <v>182</v>
      </c>
      <c r="C87" s="148" t="s">
        <v>218</v>
      </c>
      <c r="D87" s="147" t="s">
        <v>219</v>
      </c>
      <c r="E87" s="147" t="s">
        <v>124</v>
      </c>
      <c r="F87" s="149">
        <v>7.5</v>
      </c>
      <c r="G87" s="150">
        <v>0</v>
      </c>
      <c r="H87" s="151"/>
      <c r="I87" s="151" cm="1">
        <f t="array" ref="I87">ROUND(F87*(G87+H87),2)</f>
        <v>0</v>
      </c>
      <c r="J87" s="152" cm="1">
        <f t="array" ref="J87">ROUND(F87*(N87),2)</f>
        <v>15.9</v>
      </c>
      <c r="K87" s="144" cm="1">
        <f t="array" ref="K87">ROUND(F87*(O87),2)</f>
        <v>0</v>
      </c>
      <c r="L87" s="153" cm="1">
        <f t="array" ref="L87">ROUND(F87*(G87),2)</f>
        <v>0</v>
      </c>
      <c r="M87" s="142"/>
      <c r="N87" s="153">
        <v>2.12</v>
      </c>
      <c r="O87" s="142"/>
      <c r="P87" s="144"/>
      <c r="Q87" s="144"/>
      <c r="R87" s="144"/>
      <c r="S87" s="144" cm="1">
        <f t="array" ref="S87">ROUND(F87*(P87),3)</f>
        <v>0</v>
      </c>
      <c r="T87" s="115"/>
      <c r="U87" s="115"/>
      <c r="V87" s="144"/>
      <c r="W87" s="12"/>
      <c r="X87" s="12"/>
      <c r="Y87" s="12"/>
      <c r="Z87" s="107">
        <v>0</v>
      </c>
      <c r="AA87" s="12"/>
      <c r="AB87" s="12"/>
    </row>
    <row r="88" spans="1:28" ht="25.15" customHeight="1" x14ac:dyDescent="0.25">
      <c r="A88" s="146"/>
      <c r="B88" s="147" t="s">
        <v>182</v>
      </c>
      <c r="C88" s="148" t="s">
        <v>220</v>
      </c>
      <c r="D88" s="147" t="s">
        <v>221</v>
      </c>
      <c r="E88" s="147" t="s">
        <v>193</v>
      </c>
      <c r="F88" s="149">
        <v>7</v>
      </c>
      <c r="G88" s="150">
        <v>0</v>
      </c>
      <c r="H88" s="151"/>
      <c r="I88" s="151" cm="1">
        <f t="array" ref="I88">ROUND(F88*(G88+H88),2)</f>
        <v>0</v>
      </c>
      <c r="J88" s="152" cm="1">
        <f t="array" ref="J88">ROUND(F88*(N88),2)</f>
        <v>310.58999999999997</v>
      </c>
      <c r="K88" s="144" cm="1">
        <f t="array" ref="K88">ROUND(F88*(O88),2)</f>
        <v>0</v>
      </c>
      <c r="L88" s="153" cm="1">
        <f t="array" ref="L88">ROUND(F88*(G88),2)</f>
        <v>0</v>
      </c>
      <c r="M88" s="142"/>
      <c r="N88" s="153">
        <v>44.37</v>
      </c>
      <c r="O88" s="142"/>
      <c r="P88" s="144">
        <v>2.0000000000000002E-5</v>
      </c>
      <c r="Q88" s="144"/>
      <c r="R88" s="144">
        <v>2.0000000000000002E-5</v>
      </c>
      <c r="S88" s="144" cm="1">
        <f t="array" ref="S88">ROUND(F88*(P88),3)</f>
        <v>0</v>
      </c>
      <c r="T88" s="115"/>
      <c r="U88" s="115"/>
      <c r="V88" s="144"/>
      <c r="W88" s="12"/>
      <c r="X88" s="12"/>
      <c r="Y88" s="12"/>
      <c r="Z88" s="107">
        <v>0</v>
      </c>
      <c r="AA88" s="12"/>
      <c r="AB88" s="12"/>
    </row>
    <row r="89" spans="1:28" ht="25.15" customHeight="1" x14ac:dyDescent="0.25">
      <c r="A89" s="146"/>
      <c r="B89" s="147" t="s">
        <v>182</v>
      </c>
      <c r="C89" s="148" t="s">
        <v>222</v>
      </c>
      <c r="D89" s="147" t="s">
        <v>223</v>
      </c>
      <c r="E89" s="147" t="s">
        <v>193</v>
      </c>
      <c r="F89" s="149">
        <v>1</v>
      </c>
      <c r="G89" s="150">
        <v>0</v>
      </c>
      <c r="H89" s="151"/>
      <c r="I89" s="151" cm="1">
        <f t="array" ref="I89">ROUND(F89*(G89+H89),2)</f>
        <v>0</v>
      </c>
      <c r="J89" s="152" cm="1">
        <f t="array" ref="J89">ROUND(F89*(N89),2)</f>
        <v>45.84</v>
      </c>
      <c r="K89" s="144" cm="1">
        <f t="array" ref="K89">ROUND(F89*(O89),2)</f>
        <v>0</v>
      </c>
      <c r="L89" s="153" cm="1">
        <f t="array" ref="L89">ROUND(F89*(G89),2)</f>
        <v>0</v>
      </c>
      <c r="M89" s="142"/>
      <c r="N89" s="153">
        <v>45.84</v>
      </c>
      <c r="O89" s="142"/>
      <c r="P89" s="144">
        <v>2.0000000000000002E-5</v>
      </c>
      <c r="Q89" s="144"/>
      <c r="R89" s="144">
        <v>2.0000000000000002E-5</v>
      </c>
      <c r="S89" s="144" cm="1">
        <f t="array" ref="S89">ROUND(F89*(P89),3)</f>
        <v>0</v>
      </c>
      <c r="T89" s="115"/>
      <c r="U89" s="115"/>
      <c r="V89" s="144"/>
      <c r="W89" s="12"/>
      <c r="X89" s="12"/>
      <c r="Y89" s="12"/>
      <c r="Z89" s="107">
        <v>0</v>
      </c>
      <c r="AA89" s="12"/>
      <c r="AB89" s="12"/>
    </row>
    <row r="90" spans="1:28" ht="25.15" customHeight="1" x14ac:dyDescent="0.25">
      <c r="A90" s="146"/>
      <c r="B90" s="147" t="s">
        <v>182</v>
      </c>
      <c r="C90" s="148" t="s">
        <v>224</v>
      </c>
      <c r="D90" s="147" t="s">
        <v>225</v>
      </c>
      <c r="E90" s="147" t="s">
        <v>193</v>
      </c>
      <c r="F90" s="149">
        <v>8</v>
      </c>
      <c r="G90" s="150">
        <v>0</v>
      </c>
      <c r="H90" s="151"/>
      <c r="I90" s="151" cm="1">
        <f t="array" ref="I90">ROUND(F90*(G90+H90),2)</f>
        <v>0</v>
      </c>
      <c r="J90" s="152" cm="1">
        <f t="array" ref="J90">ROUND(F90*(N90),2)</f>
        <v>43.84</v>
      </c>
      <c r="K90" s="144" cm="1">
        <f t="array" ref="K90">ROUND(F90*(O90),2)</f>
        <v>0</v>
      </c>
      <c r="L90" s="153" cm="1">
        <f t="array" ref="L90">ROUND(F90*(G90),2)</f>
        <v>0</v>
      </c>
      <c r="M90" s="142"/>
      <c r="N90" s="153">
        <v>5.48</v>
      </c>
      <c r="O90" s="142"/>
      <c r="P90" s="144">
        <v>2.0000000000000002E-5</v>
      </c>
      <c r="Q90" s="144"/>
      <c r="R90" s="144">
        <v>2.0000000000000002E-5</v>
      </c>
      <c r="S90" s="144" cm="1">
        <f t="array" ref="S90">ROUND(F90*(P90),3)</f>
        <v>0</v>
      </c>
      <c r="T90" s="115"/>
      <c r="U90" s="115"/>
      <c r="V90" s="144"/>
      <c r="W90" s="12"/>
      <c r="X90" s="12"/>
      <c r="Y90" s="12"/>
      <c r="Z90" s="107">
        <v>0</v>
      </c>
      <c r="AA90" s="12"/>
      <c r="AB90" s="12"/>
    </row>
    <row r="91" spans="1:28" ht="25.15" customHeight="1" x14ac:dyDescent="0.25">
      <c r="A91" s="157"/>
      <c r="B91" s="158" t="s">
        <v>125</v>
      </c>
      <c r="C91" s="159" t="s">
        <v>226</v>
      </c>
      <c r="D91" s="158" t="s">
        <v>227</v>
      </c>
      <c r="E91" s="158" t="s">
        <v>193</v>
      </c>
      <c r="F91" s="160">
        <v>10</v>
      </c>
      <c r="G91" s="150">
        <v>0</v>
      </c>
      <c r="H91" s="161"/>
      <c r="I91" s="161" cm="1">
        <f t="array" ref="I91">ROUND(F91*(G91+H91),2)</f>
        <v>0</v>
      </c>
      <c r="J91" s="162" cm="1">
        <f t="array" ref="J91">ROUND(F91*(N91),2)</f>
        <v>116</v>
      </c>
      <c r="K91" s="163" cm="1">
        <f t="array" ref="K91">ROUND(F91*(O91),2)</f>
        <v>0</v>
      </c>
      <c r="L91" s="164"/>
      <c r="M91" s="165" cm="1">
        <f t="array" ref="M91">ROUND(F91*(G91),2)</f>
        <v>0</v>
      </c>
      <c r="N91" s="165">
        <v>11.6</v>
      </c>
      <c r="O91" s="164"/>
      <c r="P91" s="163"/>
      <c r="Q91" s="163"/>
      <c r="R91" s="163"/>
      <c r="S91" s="163" cm="1">
        <f t="array" ref="S91">ROUND(F91*(P91),3)</f>
        <v>0</v>
      </c>
      <c r="T91" s="166"/>
      <c r="U91" s="166"/>
      <c r="V91" s="163"/>
      <c r="W91" s="12"/>
      <c r="X91" s="12"/>
      <c r="Y91" s="12"/>
      <c r="Z91" s="107">
        <v>0</v>
      </c>
      <c r="AA91" s="12"/>
      <c r="AB91" s="12"/>
    </row>
    <row r="92" spans="1:28" ht="25.15" customHeight="1" x14ac:dyDescent="0.25">
      <c r="A92" s="157"/>
      <c r="B92" s="158" t="s">
        <v>125</v>
      </c>
      <c r="C92" s="159" t="s">
        <v>228</v>
      </c>
      <c r="D92" s="158" t="s">
        <v>229</v>
      </c>
      <c r="E92" s="158" t="s">
        <v>193</v>
      </c>
      <c r="F92" s="160">
        <v>5</v>
      </c>
      <c r="G92" s="150">
        <v>0</v>
      </c>
      <c r="H92" s="161"/>
      <c r="I92" s="161" cm="1">
        <f t="array" ref="I92">ROUND(F92*(G92+H92),2)</f>
        <v>0</v>
      </c>
      <c r="J92" s="162" cm="1">
        <f t="array" ref="J92">ROUND(F92*(N92),2)</f>
        <v>156</v>
      </c>
      <c r="K92" s="163" cm="1">
        <f t="array" ref="K92">ROUND(F92*(O92),2)</f>
        <v>0</v>
      </c>
      <c r="L92" s="164"/>
      <c r="M92" s="165" cm="1">
        <f t="array" ref="M92">ROUND(F92*(G92),2)</f>
        <v>0</v>
      </c>
      <c r="N92" s="165">
        <v>31.2</v>
      </c>
      <c r="O92" s="164"/>
      <c r="P92" s="163"/>
      <c r="Q92" s="163"/>
      <c r="R92" s="163"/>
      <c r="S92" s="163" cm="1">
        <f t="array" ref="S92">ROUND(F92*(P92),3)</f>
        <v>0</v>
      </c>
      <c r="T92" s="166"/>
      <c r="U92" s="166"/>
      <c r="V92" s="163"/>
      <c r="W92" s="12"/>
      <c r="X92" s="12"/>
      <c r="Y92" s="12"/>
      <c r="Z92" s="107">
        <v>0</v>
      </c>
      <c r="AA92" s="12"/>
      <c r="AB92" s="12"/>
    </row>
    <row r="93" spans="1:28" ht="25.15" customHeight="1" x14ac:dyDescent="0.25">
      <c r="A93" s="157"/>
      <c r="B93" s="158" t="s">
        <v>125</v>
      </c>
      <c r="C93" s="159" t="s">
        <v>230</v>
      </c>
      <c r="D93" s="158" t="s">
        <v>231</v>
      </c>
      <c r="E93" s="158" t="s">
        <v>193</v>
      </c>
      <c r="F93" s="160">
        <v>23</v>
      </c>
      <c r="G93" s="150">
        <v>0</v>
      </c>
      <c r="H93" s="161"/>
      <c r="I93" s="161" cm="1">
        <f t="array" ref="I93">ROUND(F93*(G93+H93),2)</f>
        <v>0</v>
      </c>
      <c r="J93" s="162" cm="1">
        <f t="array" ref="J93">ROUND(F93*(N93),2)</f>
        <v>1131.5999999999999</v>
      </c>
      <c r="K93" s="163" cm="1">
        <f t="array" ref="K93">ROUND(F93*(O93),2)</f>
        <v>0</v>
      </c>
      <c r="L93" s="164"/>
      <c r="M93" s="165" cm="1">
        <f t="array" ref="M93">ROUND(F93*(G93),2)</f>
        <v>0</v>
      </c>
      <c r="N93" s="165">
        <v>49.2</v>
      </c>
      <c r="O93" s="164"/>
      <c r="P93" s="163"/>
      <c r="Q93" s="163"/>
      <c r="R93" s="163"/>
      <c r="S93" s="163" cm="1">
        <f t="array" ref="S93">ROUND(F93*(P93),3)</f>
        <v>0</v>
      </c>
      <c r="T93" s="166"/>
      <c r="U93" s="166"/>
      <c r="V93" s="163"/>
      <c r="W93" s="12"/>
      <c r="X93" s="12"/>
      <c r="Y93" s="12"/>
      <c r="Z93" s="107">
        <v>0</v>
      </c>
      <c r="AA93" s="12"/>
      <c r="AB93" s="12"/>
    </row>
    <row r="94" spans="1:28" ht="25.15" customHeight="1" x14ac:dyDescent="0.25">
      <c r="A94" s="157"/>
      <c r="B94" s="158" t="s">
        <v>125</v>
      </c>
      <c r="C94" s="159" t="s">
        <v>232</v>
      </c>
      <c r="D94" s="158" t="s">
        <v>233</v>
      </c>
      <c r="E94" s="158" t="s">
        <v>193</v>
      </c>
      <c r="F94" s="160">
        <v>8</v>
      </c>
      <c r="G94" s="150">
        <v>0</v>
      </c>
      <c r="H94" s="161"/>
      <c r="I94" s="161" cm="1">
        <f t="array" ref="I94">ROUND(F94*(G94+H94),2)</f>
        <v>0</v>
      </c>
      <c r="J94" s="162" cm="1">
        <f t="array" ref="J94">ROUND(F94*(N94),2)</f>
        <v>30.96</v>
      </c>
      <c r="K94" s="163" cm="1">
        <f t="array" ref="K94">ROUND(F94*(O94),2)</f>
        <v>0</v>
      </c>
      <c r="L94" s="164"/>
      <c r="M94" s="165" cm="1">
        <f t="array" ref="M94">ROUND(F94*(G94),2)</f>
        <v>0</v>
      </c>
      <c r="N94" s="165">
        <v>3.87</v>
      </c>
      <c r="O94" s="164"/>
      <c r="P94" s="163"/>
      <c r="Q94" s="163"/>
      <c r="R94" s="163"/>
      <c r="S94" s="163" cm="1">
        <f t="array" ref="S94">ROUND(F94*(P94),3)</f>
        <v>0</v>
      </c>
      <c r="T94" s="166"/>
      <c r="U94" s="166"/>
      <c r="V94" s="163"/>
      <c r="W94" s="12"/>
      <c r="X94" s="12"/>
      <c r="Y94" s="12"/>
      <c r="Z94" s="107">
        <v>0</v>
      </c>
      <c r="AA94" s="12"/>
      <c r="AB94" s="12"/>
    </row>
    <row r="95" spans="1:28" ht="34.9" customHeight="1" x14ac:dyDescent="0.25">
      <c r="A95" s="157"/>
      <c r="B95" s="158" t="s">
        <v>125</v>
      </c>
      <c r="C95" s="159" t="s">
        <v>234</v>
      </c>
      <c r="D95" s="158" t="s">
        <v>235</v>
      </c>
      <c r="E95" s="158" t="s">
        <v>193</v>
      </c>
      <c r="F95" s="160">
        <v>8</v>
      </c>
      <c r="G95" s="150">
        <v>0</v>
      </c>
      <c r="H95" s="161"/>
      <c r="I95" s="161" cm="1">
        <f t="array" ref="I95">ROUND(F95*(G95+H95),2)</f>
        <v>0</v>
      </c>
      <c r="J95" s="162" cm="1">
        <f t="array" ref="J95">ROUND(F95*(N95),2)</f>
        <v>184.24</v>
      </c>
      <c r="K95" s="163" cm="1">
        <f t="array" ref="K95">ROUND(F95*(O95),2)</f>
        <v>0</v>
      </c>
      <c r="L95" s="164"/>
      <c r="M95" s="165" cm="1">
        <f t="array" ref="M95">ROUND(F95*(G95),2)</f>
        <v>0</v>
      </c>
      <c r="N95" s="165">
        <v>23.03</v>
      </c>
      <c r="O95" s="164"/>
      <c r="P95" s="163"/>
      <c r="Q95" s="163"/>
      <c r="R95" s="163"/>
      <c r="S95" s="163" cm="1">
        <f t="array" ref="S95">ROUND(F95*(P95),3)</f>
        <v>0</v>
      </c>
      <c r="T95" s="166"/>
      <c r="U95" s="166"/>
      <c r="V95" s="163"/>
      <c r="W95" s="12"/>
      <c r="X95" s="12"/>
      <c r="Y95" s="12"/>
      <c r="Z95" s="107">
        <v>0</v>
      </c>
      <c r="AA95" s="12"/>
      <c r="AB95" s="12"/>
    </row>
    <row r="96" spans="1:28" ht="25.15" customHeight="1" x14ac:dyDescent="0.25">
      <c r="A96" s="157"/>
      <c r="B96" s="158" t="s">
        <v>125</v>
      </c>
      <c r="C96" s="159" t="s">
        <v>236</v>
      </c>
      <c r="D96" s="158" t="s">
        <v>237</v>
      </c>
      <c r="E96" s="158" t="s">
        <v>193</v>
      </c>
      <c r="F96" s="160">
        <v>7</v>
      </c>
      <c r="G96" s="150">
        <v>0</v>
      </c>
      <c r="H96" s="161"/>
      <c r="I96" s="161" cm="1">
        <f t="array" ref="I96">ROUND(F96*(G96+H96),2)</f>
        <v>0</v>
      </c>
      <c r="J96" s="162" cm="1">
        <f t="array" ref="J96">ROUND(F96*(N96),2)</f>
        <v>293.64999999999998</v>
      </c>
      <c r="K96" s="163" cm="1">
        <f t="array" ref="K96">ROUND(F96*(O96),2)</f>
        <v>0</v>
      </c>
      <c r="L96" s="164"/>
      <c r="M96" s="165" cm="1">
        <f t="array" ref="M96">ROUND(F96*(G96),2)</f>
        <v>0</v>
      </c>
      <c r="N96" s="165">
        <v>41.95</v>
      </c>
      <c r="O96" s="164"/>
      <c r="P96" s="163"/>
      <c r="Q96" s="163"/>
      <c r="R96" s="163"/>
      <c r="S96" s="163" cm="1">
        <f t="array" ref="S96">ROUND(F96*(P96),3)</f>
        <v>0</v>
      </c>
      <c r="T96" s="166"/>
      <c r="U96" s="166"/>
      <c r="V96" s="163"/>
      <c r="W96" s="12"/>
      <c r="X96" s="12"/>
      <c r="Y96" s="12"/>
      <c r="Z96" s="107">
        <v>0</v>
      </c>
      <c r="AA96" s="12"/>
      <c r="AB96" s="12"/>
    </row>
    <row r="97" spans="1:28" ht="25.15" customHeight="1" x14ac:dyDescent="0.25">
      <c r="A97" s="157"/>
      <c r="B97" s="158" t="s">
        <v>125</v>
      </c>
      <c r="C97" s="159" t="s">
        <v>238</v>
      </c>
      <c r="D97" s="158" t="s">
        <v>239</v>
      </c>
      <c r="E97" s="158" t="s">
        <v>193</v>
      </c>
      <c r="F97" s="160">
        <v>1</v>
      </c>
      <c r="G97" s="150">
        <v>0</v>
      </c>
      <c r="H97" s="161"/>
      <c r="I97" s="161" cm="1">
        <f t="array" ref="I97">ROUND(F97*(G97+H97),2)</f>
        <v>0</v>
      </c>
      <c r="J97" s="162" cm="1">
        <f t="array" ref="J97">ROUND(F97*(N97),2)</f>
        <v>62.92</v>
      </c>
      <c r="K97" s="163" cm="1">
        <f t="array" ref="K97">ROUND(F97*(O97),2)</f>
        <v>0</v>
      </c>
      <c r="L97" s="164"/>
      <c r="M97" s="165" cm="1">
        <f t="array" ref="M97">ROUND(F97*(G97),2)</f>
        <v>0</v>
      </c>
      <c r="N97" s="165">
        <v>62.92</v>
      </c>
      <c r="O97" s="164"/>
      <c r="P97" s="163"/>
      <c r="Q97" s="163"/>
      <c r="R97" s="163"/>
      <c r="S97" s="163" cm="1">
        <f t="array" ref="S97">ROUND(F97*(P97),3)</f>
        <v>0</v>
      </c>
      <c r="T97" s="166"/>
      <c r="U97" s="166"/>
      <c r="V97" s="163"/>
      <c r="W97" s="12"/>
      <c r="X97" s="12"/>
      <c r="Y97" s="12"/>
      <c r="Z97" s="107">
        <v>0</v>
      </c>
      <c r="AA97" s="12"/>
      <c r="AB97" s="12"/>
    </row>
    <row r="98" spans="1:28" ht="25.15" customHeight="1" x14ac:dyDescent="0.25">
      <c r="A98" s="157"/>
      <c r="B98" s="158" t="s">
        <v>125</v>
      </c>
      <c r="C98" s="159" t="s">
        <v>240</v>
      </c>
      <c r="D98" s="158" t="s">
        <v>241</v>
      </c>
      <c r="E98" s="158" t="s">
        <v>193</v>
      </c>
      <c r="F98" s="160">
        <v>8</v>
      </c>
      <c r="G98" s="150">
        <v>0</v>
      </c>
      <c r="H98" s="161"/>
      <c r="I98" s="161" cm="1">
        <f t="array" ref="I98">ROUND(F98*(G98+H98),2)</f>
        <v>0</v>
      </c>
      <c r="J98" s="162" cm="1">
        <f t="array" ref="J98">ROUND(F98*(N98),2)</f>
        <v>32.32</v>
      </c>
      <c r="K98" s="163" cm="1">
        <f t="array" ref="K98">ROUND(F98*(O98),2)</f>
        <v>0</v>
      </c>
      <c r="L98" s="164"/>
      <c r="M98" s="165" cm="1">
        <f t="array" ref="M98">ROUND(F98*(G98),2)</f>
        <v>0</v>
      </c>
      <c r="N98" s="165">
        <v>4.04</v>
      </c>
      <c r="O98" s="164"/>
      <c r="P98" s="163"/>
      <c r="Q98" s="163"/>
      <c r="R98" s="163"/>
      <c r="S98" s="163" cm="1">
        <f t="array" ref="S98">ROUND(F98*(P98),3)</f>
        <v>0</v>
      </c>
      <c r="T98" s="166"/>
      <c r="U98" s="166"/>
      <c r="V98" s="163"/>
      <c r="W98" s="12"/>
      <c r="X98" s="12"/>
      <c r="Y98" s="12"/>
      <c r="Z98" s="107">
        <v>0</v>
      </c>
      <c r="AA98" s="12"/>
      <c r="AB98" s="12"/>
    </row>
    <row r="99" spans="1:28" ht="25.15" customHeight="1" x14ac:dyDescent="0.25">
      <c r="A99" s="157"/>
      <c r="B99" s="158" t="s">
        <v>125</v>
      </c>
      <c r="C99" s="159" t="s">
        <v>242</v>
      </c>
      <c r="D99" s="158" t="s">
        <v>243</v>
      </c>
      <c r="E99" s="158" t="s">
        <v>193</v>
      </c>
      <c r="F99" s="160">
        <v>8</v>
      </c>
      <c r="G99" s="150">
        <v>0</v>
      </c>
      <c r="H99" s="161"/>
      <c r="I99" s="161" cm="1">
        <f t="array" ref="I99">ROUND(F99*(G99+H99),2)</f>
        <v>0</v>
      </c>
      <c r="J99" s="162" cm="1">
        <f t="array" ref="J99">ROUND(F99*(N99),2)</f>
        <v>772.08</v>
      </c>
      <c r="K99" s="163" cm="1">
        <f t="array" ref="K99">ROUND(F99*(O99),2)</f>
        <v>0</v>
      </c>
      <c r="L99" s="164"/>
      <c r="M99" s="165" cm="1">
        <f t="array" ref="M99">ROUND(F99*(G99),2)</f>
        <v>0</v>
      </c>
      <c r="N99" s="165">
        <v>96.51</v>
      </c>
      <c r="O99" s="164"/>
      <c r="P99" s="163"/>
      <c r="Q99" s="163"/>
      <c r="R99" s="163"/>
      <c r="S99" s="163" cm="1">
        <f t="array" ref="S99">ROUND(F99*(P99),3)</f>
        <v>0</v>
      </c>
      <c r="T99" s="166"/>
      <c r="U99" s="166"/>
      <c r="V99" s="163"/>
      <c r="W99" s="12"/>
      <c r="X99" s="12"/>
      <c r="Y99" s="12"/>
      <c r="Z99" s="107">
        <v>0</v>
      </c>
      <c r="AA99" s="12"/>
      <c r="AB99" s="12"/>
    </row>
    <row r="100" spans="1:28" ht="25.15" customHeight="1" x14ac:dyDescent="0.25">
      <c r="A100" s="157"/>
      <c r="B100" s="158" t="s">
        <v>125</v>
      </c>
      <c r="C100" s="159" t="s">
        <v>244</v>
      </c>
      <c r="D100" s="158" t="s">
        <v>245</v>
      </c>
      <c r="E100" s="158" t="s">
        <v>193</v>
      </c>
      <c r="F100" s="160">
        <v>8</v>
      </c>
      <c r="G100" s="150">
        <v>0</v>
      </c>
      <c r="H100" s="161"/>
      <c r="I100" s="161" cm="1">
        <f t="array" ref="I100">ROUND(F100*(G100+H100),2)</f>
        <v>0</v>
      </c>
      <c r="J100" s="162" cm="1">
        <f t="array" ref="J100">ROUND(F100*(N100),2)</f>
        <v>63.76</v>
      </c>
      <c r="K100" s="163" cm="1">
        <f t="array" ref="K100">ROUND(F100*(O100),2)</f>
        <v>0</v>
      </c>
      <c r="L100" s="164"/>
      <c r="M100" s="165" cm="1">
        <f t="array" ref="M100">ROUND(F100*(G100),2)</f>
        <v>0</v>
      </c>
      <c r="N100" s="165">
        <v>7.97</v>
      </c>
      <c r="O100" s="164"/>
      <c r="P100" s="163"/>
      <c r="Q100" s="163"/>
      <c r="R100" s="163"/>
      <c r="S100" s="163" cm="1">
        <f t="array" ref="S100">ROUND(F100*(P100),3)</f>
        <v>0</v>
      </c>
      <c r="T100" s="166"/>
      <c r="U100" s="166"/>
      <c r="V100" s="163"/>
      <c r="W100" s="12"/>
      <c r="X100" s="12"/>
      <c r="Y100" s="12"/>
      <c r="Z100" s="107">
        <v>0</v>
      </c>
      <c r="AA100" s="12"/>
      <c r="AB100" s="12"/>
    </row>
    <row r="101" spans="1:28" ht="25.15" customHeight="1" x14ac:dyDescent="0.25">
      <c r="A101" s="157"/>
      <c r="B101" s="158" t="s">
        <v>125</v>
      </c>
      <c r="C101" s="159" t="s">
        <v>246</v>
      </c>
      <c r="D101" s="158" t="s">
        <v>247</v>
      </c>
      <c r="E101" s="158" t="s">
        <v>193</v>
      </c>
      <c r="F101" s="160">
        <v>8</v>
      </c>
      <c r="G101" s="150">
        <v>0</v>
      </c>
      <c r="H101" s="161"/>
      <c r="I101" s="161" cm="1">
        <f t="array" ref="I101">ROUND(F101*(G101+H101),2)</f>
        <v>0</v>
      </c>
      <c r="J101" s="162" cm="1">
        <f t="array" ref="J101">ROUND(F101*(N101),2)</f>
        <v>7.68</v>
      </c>
      <c r="K101" s="163" cm="1">
        <f t="array" ref="K101">ROUND(F101*(O101),2)</f>
        <v>0</v>
      </c>
      <c r="L101" s="164"/>
      <c r="M101" s="165" cm="1">
        <f t="array" ref="M101">ROUND(F101*(G101),2)</f>
        <v>0</v>
      </c>
      <c r="N101" s="165">
        <v>0.96</v>
      </c>
      <c r="O101" s="164"/>
      <c r="P101" s="163"/>
      <c r="Q101" s="163"/>
      <c r="R101" s="163"/>
      <c r="S101" s="163" cm="1">
        <f t="array" ref="S101">ROUND(F101*(P101),3)</f>
        <v>0</v>
      </c>
      <c r="T101" s="166"/>
      <c r="U101" s="166"/>
      <c r="V101" s="163"/>
      <c r="W101" s="12"/>
      <c r="X101" s="12"/>
      <c r="Y101" s="12"/>
      <c r="Z101" s="107">
        <v>0</v>
      </c>
      <c r="AA101" s="12"/>
      <c r="AB101" s="12"/>
    </row>
    <row r="102" spans="1:28" ht="25.15" customHeight="1" x14ac:dyDescent="0.25">
      <c r="A102" s="157"/>
      <c r="B102" s="158" t="s">
        <v>125</v>
      </c>
      <c r="C102" s="159" t="s">
        <v>248</v>
      </c>
      <c r="D102" s="158" t="s">
        <v>249</v>
      </c>
      <c r="E102" s="158" t="s">
        <v>193</v>
      </c>
      <c r="F102" s="160">
        <v>2</v>
      </c>
      <c r="G102" s="150">
        <v>0</v>
      </c>
      <c r="H102" s="161"/>
      <c r="I102" s="161" cm="1">
        <f t="array" ref="I102">ROUND(F102*(G102+H102),2)</f>
        <v>0</v>
      </c>
      <c r="J102" s="162" cm="1">
        <f t="array" ref="J102">ROUND(F102*(N102),2)</f>
        <v>17.940000000000001</v>
      </c>
      <c r="K102" s="163" cm="1">
        <f t="array" ref="K102">ROUND(F102*(O102),2)</f>
        <v>0</v>
      </c>
      <c r="L102" s="164"/>
      <c r="M102" s="165" cm="1">
        <f t="array" ref="M102">ROUND(F102*(G102),2)</f>
        <v>0</v>
      </c>
      <c r="N102" s="165">
        <v>8.9700000000000006</v>
      </c>
      <c r="O102" s="164"/>
      <c r="P102" s="163"/>
      <c r="Q102" s="163"/>
      <c r="R102" s="163"/>
      <c r="S102" s="163" cm="1">
        <f t="array" ref="S102">ROUND(F102*(P102),3)</f>
        <v>0</v>
      </c>
      <c r="T102" s="166"/>
      <c r="U102" s="166"/>
      <c r="V102" s="163"/>
      <c r="W102" s="12"/>
      <c r="X102" s="12"/>
      <c r="Y102" s="12"/>
      <c r="Z102" s="107">
        <v>0</v>
      </c>
      <c r="AA102" s="12"/>
      <c r="AB102" s="12"/>
    </row>
    <row r="103" spans="1:28" ht="13.5" customHeight="1" x14ac:dyDescent="0.25">
      <c r="A103" s="142"/>
      <c r="B103" s="142"/>
      <c r="C103" s="143" t="s">
        <v>181</v>
      </c>
      <c r="D103" s="143" t="s">
        <v>64</v>
      </c>
      <c r="E103" s="142"/>
      <c r="F103" s="144"/>
      <c r="G103" s="167"/>
      <c r="H103" s="120" cm="1">
        <f t="array" ref="H103">ROUND((SUM(M69:M102))/1,2)</f>
        <v>0</v>
      </c>
      <c r="I103" s="120" cm="1">
        <f t="array" ref="I103">ROUND((SUM(I69:I102))/1,2)</f>
        <v>0</v>
      </c>
      <c r="J103" s="142"/>
      <c r="K103" s="142"/>
      <c r="L103" s="153" cm="1">
        <f t="array" ref="L103">ROUND((SUM(L69:L102))/1,2)</f>
        <v>0</v>
      </c>
      <c r="M103" s="153" cm="1">
        <f t="array" ref="M103">ROUND((SUM(M69:M102))/1,2)</f>
        <v>0</v>
      </c>
      <c r="N103" s="142"/>
      <c r="O103" s="142"/>
      <c r="P103" s="168"/>
      <c r="Q103" s="142"/>
      <c r="R103" s="142"/>
      <c r="S103" s="168" cm="1">
        <f t="array" ref="S103">ROUND((SUM(S69:S102))/1,2)</f>
        <v>9.76</v>
      </c>
      <c r="T103" s="115"/>
      <c r="U103" s="115"/>
      <c r="V103" s="168" cm="1">
        <f t="array" ref="V103">ROUND((SUM(V69:V102))/1,2)</f>
        <v>0</v>
      </c>
      <c r="W103" s="115"/>
      <c r="X103" s="115"/>
      <c r="Y103" s="115"/>
      <c r="Z103" s="115"/>
      <c r="AA103" s="12"/>
      <c r="AB103" s="12"/>
    </row>
    <row r="104" spans="1:28" ht="15.95" customHeight="1" x14ac:dyDescent="0.25">
      <c r="A104" s="122"/>
      <c r="B104" s="122"/>
      <c r="C104" s="122"/>
      <c r="D104" s="122"/>
      <c r="E104" s="122"/>
      <c r="F104" s="169"/>
      <c r="G104" s="170"/>
      <c r="H104" s="123"/>
      <c r="I104" s="123"/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  <c r="T104" s="12"/>
      <c r="U104" s="12"/>
      <c r="V104" s="122"/>
      <c r="W104" s="12"/>
      <c r="X104" s="12"/>
      <c r="Y104" s="12"/>
      <c r="Z104" s="12"/>
      <c r="AA104" s="12"/>
      <c r="AB104" s="12"/>
    </row>
    <row r="105" spans="1:28" ht="13.5" customHeight="1" x14ac:dyDescent="0.25">
      <c r="A105" s="142"/>
      <c r="B105" s="142"/>
      <c r="C105" s="143" t="s">
        <v>250</v>
      </c>
      <c r="D105" s="143" t="s">
        <v>65</v>
      </c>
      <c r="E105" s="142"/>
      <c r="F105" s="144"/>
      <c r="G105" s="145"/>
      <c r="H105" s="117"/>
      <c r="I105" s="117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15"/>
      <c r="U105" s="115"/>
      <c r="V105" s="142"/>
      <c r="W105" s="115"/>
      <c r="X105" s="115"/>
      <c r="Y105" s="115"/>
      <c r="Z105" s="115"/>
      <c r="AA105" s="12"/>
      <c r="AB105" s="12"/>
    </row>
    <row r="106" spans="1:28" ht="25.15" customHeight="1" x14ac:dyDescent="0.25">
      <c r="A106" s="146"/>
      <c r="B106" s="147" t="s">
        <v>251</v>
      </c>
      <c r="C106" s="148" t="s">
        <v>252</v>
      </c>
      <c r="D106" s="147" t="s">
        <v>253</v>
      </c>
      <c r="E106" s="147" t="s">
        <v>124</v>
      </c>
      <c r="F106" s="149">
        <v>123.2</v>
      </c>
      <c r="G106" s="150">
        <v>0</v>
      </c>
      <c r="H106" s="151"/>
      <c r="I106" s="151" cm="1">
        <f t="array" ref="I106">ROUND(F106*(G106+H106),2)</f>
        <v>0</v>
      </c>
      <c r="J106" s="152" cm="1">
        <f t="array" ref="J106">ROUND(F106*(N106),2)</f>
        <v>602.45000000000005</v>
      </c>
      <c r="K106" s="144" cm="1">
        <f t="array" ref="K106">ROUND(F106*(O106),2)</f>
        <v>0</v>
      </c>
      <c r="L106" s="153" cm="1">
        <f t="array" ref="L106">ROUND(F106*(G106),2)</f>
        <v>0</v>
      </c>
      <c r="M106" s="142"/>
      <c r="N106" s="153">
        <v>4.8899999999999997</v>
      </c>
      <c r="O106" s="142"/>
      <c r="P106" s="144"/>
      <c r="Q106" s="144"/>
      <c r="R106" s="144"/>
      <c r="S106" s="144" cm="1">
        <f t="array" ref="S106">ROUND(F106*(P106),3)</f>
        <v>0</v>
      </c>
      <c r="T106" s="115"/>
      <c r="U106" s="115"/>
      <c r="V106" s="144" cm="1">
        <f t="array" ref="V106">ROUND(F106*(X106),3)</f>
        <v>4.5579999999999998</v>
      </c>
      <c r="W106" s="12"/>
      <c r="X106" s="107">
        <v>3.6999999999999998E-2</v>
      </c>
      <c r="Y106" s="12"/>
      <c r="Z106" s="107">
        <v>0</v>
      </c>
      <c r="AA106" s="12"/>
      <c r="AB106" s="12"/>
    </row>
    <row r="107" spans="1:28" ht="25.15" customHeight="1" x14ac:dyDescent="0.25">
      <c r="A107" s="146"/>
      <c r="B107" s="147" t="s">
        <v>251</v>
      </c>
      <c r="C107" s="148" t="s">
        <v>254</v>
      </c>
      <c r="D107" s="147" t="s">
        <v>255</v>
      </c>
      <c r="E107" s="147" t="s">
        <v>120</v>
      </c>
      <c r="F107" s="149">
        <v>4.5583999999999998</v>
      </c>
      <c r="G107" s="150">
        <v>0</v>
      </c>
      <c r="H107" s="151"/>
      <c r="I107" s="151" cm="1">
        <f t="array" ref="I107">ROUND(F107*(G107+H107),2)</f>
        <v>0</v>
      </c>
      <c r="J107" s="152" cm="1">
        <f t="array" ref="J107">ROUND(F107*(N107),2)</f>
        <v>47.41</v>
      </c>
      <c r="K107" s="144" cm="1">
        <f t="array" ref="K107">ROUND(F107*(O107),2)</f>
        <v>0</v>
      </c>
      <c r="L107" s="153" cm="1">
        <f t="array" ref="L107">ROUND(F107*(G107),2)</f>
        <v>0</v>
      </c>
      <c r="M107" s="142"/>
      <c r="N107" s="153">
        <v>10.4</v>
      </c>
      <c r="O107" s="142"/>
      <c r="P107" s="144"/>
      <c r="Q107" s="144"/>
      <c r="R107" s="144"/>
      <c r="S107" s="144" cm="1">
        <f t="array" ref="S107">ROUND(F107*(P107),3)</f>
        <v>0</v>
      </c>
      <c r="T107" s="115"/>
      <c r="U107" s="115"/>
      <c r="V107" s="144"/>
      <c r="W107" s="12"/>
      <c r="X107" s="12"/>
      <c r="Y107" s="12"/>
      <c r="Z107" s="107">
        <v>0</v>
      </c>
      <c r="AA107" s="12"/>
      <c r="AB107" s="12"/>
    </row>
    <row r="108" spans="1:28" ht="25.15" customHeight="1" x14ac:dyDescent="0.25">
      <c r="A108" s="146"/>
      <c r="B108" s="147" t="s">
        <v>251</v>
      </c>
      <c r="C108" s="148" t="s">
        <v>256</v>
      </c>
      <c r="D108" s="147" t="s">
        <v>257</v>
      </c>
      <c r="E108" s="147" t="s">
        <v>120</v>
      </c>
      <c r="F108" s="149">
        <v>4.5579999999999998</v>
      </c>
      <c r="G108" s="150">
        <v>0</v>
      </c>
      <c r="H108" s="151"/>
      <c r="I108" s="151" cm="1">
        <f t="array" ref="I108">ROUND(F108*(G108+H108),2)</f>
        <v>0</v>
      </c>
      <c r="J108" s="152" cm="1">
        <f t="array" ref="J108">ROUND(F108*(N108),2)</f>
        <v>67.319999999999993</v>
      </c>
      <c r="K108" s="144" cm="1">
        <f t="array" ref="K108">ROUND(F108*(O108),2)</f>
        <v>0</v>
      </c>
      <c r="L108" s="153" cm="1">
        <f t="array" ref="L108">ROUND(F108*(G108),2)</f>
        <v>0</v>
      </c>
      <c r="M108" s="142"/>
      <c r="N108" s="153">
        <v>14.77</v>
      </c>
      <c r="O108" s="142"/>
      <c r="P108" s="144"/>
      <c r="Q108" s="144"/>
      <c r="R108" s="144"/>
      <c r="S108" s="144" cm="1">
        <f t="array" ref="S108">ROUND(F108*(P108),3)</f>
        <v>0</v>
      </c>
      <c r="T108" s="115"/>
      <c r="U108" s="115"/>
      <c r="V108" s="144"/>
      <c r="W108" s="12"/>
      <c r="X108" s="12"/>
      <c r="Y108" s="12"/>
      <c r="Z108" s="107">
        <v>0</v>
      </c>
      <c r="AA108" s="12"/>
      <c r="AB108" s="12"/>
    </row>
    <row r="109" spans="1:28" ht="25.15" customHeight="1" x14ac:dyDescent="0.25">
      <c r="A109" s="146"/>
      <c r="B109" s="147" t="s">
        <v>251</v>
      </c>
      <c r="C109" s="148" t="s">
        <v>258</v>
      </c>
      <c r="D109" s="147" t="s">
        <v>259</v>
      </c>
      <c r="E109" s="147" t="s">
        <v>120</v>
      </c>
      <c r="F109" s="149">
        <v>45.58</v>
      </c>
      <c r="G109" s="150">
        <v>0</v>
      </c>
      <c r="H109" s="151"/>
      <c r="I109" s="151" cm="1">
        <f t="array" ref="I109">ROUND(F109*(G109+H109),2)</f>
        <v>0</v>
      </c>
      <c r="J109" s="152" cm="1">
        <f t="array" ref="J109">ROUND(F109*(N109),2)</f>
        <v>22.79</v>
      </c>
      <c r="K109" s="144" cm="1">
        <f t="array" ref="K109">ROUND(F109*(O109),2)</f>
        <v>0</v>
      </c>
      <c r="L109" s="153" cm="1">
        <f t="array" ref="L109">ROUND(F109*(G109),2)</f>
        <v>0</v>
      </c>
      <c r="M109" s="142"/>
      <c r="N109" s="153">
        <v>0.5</v>
      </c>
      <c r="O109" s="142"/>
      <c r="P109" s="144"/>
      <c r="Q109" s="144"/>
      <c r="R109" s="144"/>
      <c r="S109" s="144" cm="1">
        <f t="array" ref="S109">ROUND(F109*(P109),3)</f>
        <v>0</v>
      </c>
      <c r="T109" s="115"/>
      <c r="U109" s="115"/>
      <c r="V109" s="144"/>
      <c r="W109" s="12"/>
      <c r="X109" s="12"/>
      <c r="Y109" s="12"/>
      <c r="Z109" s="107">
        <v>0</v>
      </c>
      <c r="AA109" s="12"/>
      <c r="AB109" s="12"/>
    </row>
    <row r="110" spans="1:28" ht="25.15" customHeight="1" x14ac:dyDescent="0.25">
      <c r="A110" s="146"/>
      <c r="B110" s="147" t="s">
        <v>251</v>
      </c>
      <c r="C110" s="148" t="s">
        <v>260</v>
      </c>
      <c r="D110" s="147" t="s">
        <v>261</v>
      </c>
      <c r="E110" s="147" t="s">
        <v>120</v>
      </c>
      <c r="F110" s="149">
        <v>4.5579999999999998</v>
      </c>
      <c r="G110" s="150">
        <v>0</v>
      </c>
      <c r="H110" s="151"/>
      <c r="I110" s="151" cm="1">
        <f t="array" ref="I110">ROUND(F110*(G110+H110),2)</f>
        <v>0</v>
      </c>
      <c r="J110" s="152" cm="1">
        <f t="array" ref="J110">ROUND(F110*(N110),2)</f>
        <v>29.54</v>
      </c>
      <c r="K110" s="144" cm="1">
        <f t="array" ref="K110">ROUND(F110*(O110),2)</f>
        <v>0</v>
      </c>
      <c r="L110" s="153" cm="1">
        <f t="array" ref="L110">ROUND(F110*(G110),2)</f>
        <v>0</v>
      </c>
      <c r="M110" s="142"/>
      <c r="N110" s="153">
        <v>6.48</v>
      </c>
      <c r="O110" s="142"/>
      <c r="P110" s="144"/>
      <c r="Q110" s="144"/>
      <c r="R110" s="144"/>
      <c r="S110" s="144" cm="1">
        <f t="array" ref="S110">ROUND(F110*(P110),3)</f>
        <v>0</v>
      </c>
      <c r="T110" s="115"/>
      <c r="U110" s="115"/>
      <c r="V110" s="144"/>
      <c r="W110" s="12"/>
      <c r="X110" s="12"/>
      <c r="Y110" s="12"/>
      <c r="Z110" s="107">
        <v>0</v>
      </c>
      <c r="AA110" s="12"/>
      <c r="AB110" s="12"/>
    </row>
    <row r="111" spans="1:28" ht="34.9" customHeight="1" x14ac:dyDescent="0.25">
      <c r="A111" s="146"/>
      <c r="B111" s="147" t="s">
        <v>251</v>
      </c>
      <c r="C111" s="148" t="s">
        <v>262</v>
      </c>
      <c r="D111" s="147" t="s">
        <v>263</v>
      </c>
      <c r="E111" s="147" t="s">
        <v>120</v>
      </c>
      <c r="F111" s="149">
        <v>4.5579999999999998</v>
      </c>
      <c r="G111" s="150">
        <v>0</v>
      </c>
      <c r="H111" s="151"/>
      <c r="I111" s="151" cm="1">
        <f t="array" ref="I111">ROUND(F111*(G111+H111),2)</f>
        <v>0</v>
      </c>
      <c r="J111" s="152" cm="1">
        <f t="array" ref="J111">ROUND(F111*(N111),2)</f>
        <v>205.11</v>
      </c>
      <c r="K111" s="144" cm="1">
        <f t="array" ref="K111">ROUND(F111*(O111),2)</f>
        <v>0</v>
      </c>
      <c r="L111" s="153" cm="1">
        <f t="array" ref="L111">ROUND(F111*(G111),2)</f>
        <v>0</v>
      </c>
      <c r="M111" s="142"/>
      <c r="N111" s="153">
        <v>45</v>
      </c>
      <c r="O111" s="142"/>
      <c r="P111" s="144"/>
      <c r="Q111" s="144"/>
      <c r="R111" s="144"/>
      <c r="S111" s="144" cm="1">
        <f t="array" ref="S111">ROUND(F111*(P111),3)</f>
        <v>0</v>
      </c>
      <c r="T111" s="115"/>
      <c r="U111" s="115"/>
      <c r="V111" s="144"/>
      <c r="W111" s="12"/>
      <c r="X111" s="12"/>
      <c r="Y111" s="12"/>
      <c r="Z111" s="107">
        <v>0</v>
      </c>
      <c r="AA111" s="12"/>
      <c r="AB111" s="12"/>
    </row>
    <row r="112" spans="1:28" ht="25.15" customHeight="1" x14ac:dyDescent="0.25">
      <c r="A112" s="146"/>
      <c r="B112" s="147" t="s">
        <v>171</v>
      </c>
      <c r="C112" s="148" t="s">
        <v>264</v>
      </c>
      <c r="D112" s="147" t="s">
        <v>265</v>
      </c>
      <c r="E112" s="147" t="s">
        <v>124</v>
      </c>
      <c r="F112" s="149">
        <v>139</v>
      </c>
      <c r="G112" s="150">
        <v>0</v>
      </c>
      <c r="H112" s="151"/>
      <c r="I112" s="151" cm="1">
        <f t="array" ref="I112">ROUND(F112*(G112+H112),2)</f>
        <v>0</v>
      </c>
      <c r="J112" s="152" cm="1">
        <f t="array" ref="J112">ROUND(F112*(N112),2)</f>
        <v>1459.5</v>
      </c>
      <c r="K112" s="144" cm="1">
        <f t="array" ref="K112">ROUND(F112*(O112),2)</f>
        <v>0</v>
      </c>
      <c r="L112" s="153" cm="1">
        <f t="array" ref="L112">ROUND(F112*(G112),2)</f>
        <v>0</v>
      </c>
      <c r="M112" s="142"/>
      <c r="N112" s="153">
        <v>10.5</v>
      </c>
      <c r="O112" s="142"/>
      <c r="P112" s="144">
        <v>9.7960000000000005E-2</v>
      </c>
      <c r="Q112" s="144"/>
      <c r="R112" s="144">
        <v>9.7960000000000005E-2</v>
      </c>
      <c r="S112" s="144" cm="1">
        <f t="array" ref="S112">ROUND(F112*(P112),3)</f>
        <v>13.616</v>
      </c>
      <c r="T112" s="115"/>
      <c r="U112" s="115"/>
      <c r="V112" s="144"/>
      <c r="W112" s="12"/>
      <c r="X112" s="12"/>
      <c r="Y112" s="12"/>
      <c r="Z112" s="107">
        <v>0</v>
      </c>
      <c r="AA112" s="12"/>
      <c r="AB112" s="12"/>
    </row>
    <row r="113" spans="1:28" ht="25.15" customHeight="1" x14ac:dyDescent="0.25">
      <c r="A113" s="157"/>
      <c r="B113" s="158" t="s">
        <v>266</v>
      </c>
      <c r="C113" s="159" t="s">
        <v>267</v>
      </c>
      <c r="D113" s="158" t="s">
        <v>268</v>
      </c>
      <c r="E113" s="158" t="s">
        <v>269</v>
      </c>
      <c r="F113" s="160">
        <v>145</v>
      </c>
      <c r="G113" s="150">
        <v>0</v>
      </c>
      <c r="H113" s="161"/>
      <c r="I113" s="161" cm="1">
        <f t="array" ref="I113">ROUND(F113*(G113+H113),2)</f>
        <v>0</v>
      </c>
      <c r="J113" s="162" cm="1">
        <f t="array" ref="J113">ROUND(F113*(N113),2)</f>
        <v>377</v>
      </c>
      <c r="K113" s="163" cm="1">
        <f t="array" ref="K113">ROUND(F113*(O113),2)</f>
        <v>0</v>
      </c>
      <c r="L113" s="164"/>
      <c r="M113" s="165" cm="1">
        <f t="array" ref="M113">ROUND(F113*(G113),2)</f>
        <v>0</v>
      </c>
      <c r="N113" s="165">
        <v>2.6</v>
      </c>
      <c r="O113" s="164"/>
      <c r="P113" s="163">
        <v>2.3E-2</v>
      </c>
      <c r="Q113" s="163"/>
      <c r="R113" s="163">
        <v>2.3E-2</v>
      </c>
      <c r="S113" s="163" cm="1">
        <f t="array" ref="S113">ROUND(F113*(P113),3)</f>
        <v>3.335</v>
      </c>
      <c r="T113" s="166"/>
      <c r="U113" s="166"/>
      <c r="V113" s="163"/>
      <c r="W113" s="12"/>
      <c r="X113" s="12"/>
      <c r="Y113" s="12"/>
      <c r="Z113" s="107">
        <v>0</v>
      </c>
      <c r="AA113" s="12"/>
      <c r="AB113" s="12"/>
    </row>
    <row r="114" spans="1:28" ht="25.15" customHeight="1" x14ac:dyDescent="0.25">
      <c r="A114" s="146"/>
      <c r="B114" s="147" t="s">
        <v>171</v>
      </c>
      <c r="C114" s="148" t="s">
        <v>270</v>
      </c>
      <c r="D114" s="147" t="s">
        <v>271</v>
      </c>
      <c r="E114" s="147" t="s">
        <v>88</v>
      </c>
      <c r="F114" s="149">
        <v>8.34</v>
      </c>
      <c r="G114" s="150">
        <v>0</v>
      </c>
      <c r="H114" s="151"/>
      <c r="I114" s="151" cm="1">
        <f t="array" ref="I114">ROUND(F114*(G114+H114),2)</f>
        <v>0</v>
      </c>
      <c r="J114" s="152" cm="1">
        <f t="array" ref="J114">ROUND(F114*(N114),2)</f>
        <v>1292.7</v>
      </c>
      <c r="K114" s="144" cm="1">
        <f t="array" ref="K114">ROUND(F114*(O114),2)</f>
        <v>0</v>
      </c>
      <c r="L114" s="153" cm="1">
        <f t="array" ref="L114">ROUND(F114*(G114),2)</f>
        <v>0</v>
      </c>
      <c r="M114" s="142"/>
      <c r="N114" s="153">
        <v>155</v>
      </c>
      <c r="O114" s="142"/>
      <c r="P114" s="144">
        <v>2.2010900000000002</v>
      </c>
      <c r="Q114" s="144"/>
      <c r="R114" s="144">
        <v>2.2010900000000002</v>
      </c>
      <c r="S114" s="144" cm="1">
        <f t="array" ref="S114">ROUND(F114*(P114),3)</f>
        <v>18.356999999999999</v>
      </c>
      <c r="T114" s="115"/>
      <c r="U114" s="115"/>
      <c r="V114" s="144"/>
      <c r="W114" s="12"/>
      <c r="X114" s="12"/>
      <c r="Y114" s="12"/>
      <c r="Z114" s="107">
        <v>0</v>
      </c>
      <c r="AA114" s="12"/>
      <c r="AB114" s="12"/>
    </row>
    <row r="115" spans="1:28" ht="15.95" customHeight="1" x14ac:dyDescent="0.25">
      <c r="A115" s="154"/>
      <c r="B115" s="154"/>
      <c r="C115" s="155"/>
      <c r="D115" s="148" t="s">
        <v>272</v>
      </c>
      <c r="E115" s="154"/>
      <c r="F115" s="149">
        <v>8.34</v>
      </c>
      <c r="G115" s="150"/>
      <c r="H115" s="151"/>
      <c r="I115" s="151"/>
      <c r="J115" s="154"/>
      <c r="K115" s="122"/>
      <c r="L115" s="122"/>
      <c r="M115" s="122"/>
      <c r="N115" s="122"/>
      <c r="O115" s="122"/>
      <c r="P115" s="122"/>
      <c r="Q115" s="122"/>
      <c r="R115" s="122"/>
      <c r="S115" s="122"/>
      <c r="T115" s="12"/>
      <c r="U115" s="12"/>
      <c r="V115" s="122"/>
      <c r="W115" s="12"/>
      <c r="X115" s="12"/>
      <c r="Y115" s="12"/>
      <c r="Z115" s="12"/>
      <c r="AA115" s="12"/>
      <c r="AB115" s="12"/>
    </row>
    <row r="116" spans="1:28" ht="13.5" customHeight="1" x14ac:dyDescent="0.25">
      <c r="A116" s="142"/>
      <c r="B116" s="142"/>
      <c r="C116" s="143" t="s">
        <v>250</v>
      </c>
      <c r="D116" s="143" t="s">
        <v>65</v>
      </c>
      <c r="E116" s="142"/>
      <c r="F116" s="144"/>
      <c r="G116" s="167"/>
      <c r="H116" s="120" cm="1">
        <f t="array" ref="H116">ROUND((SUM(M105:M115))/1,2)</f>
        <v>0</v>
      </c>
      <c r="I116" s="120" cm="1">
        <f t="array" ref="I116">ROUND((SUM(I105:I115))/1,2)</f>
        <v>0</v>
      </c>
      <c r="J116" s="142"/>
      <c r="K116" s="142"/>
      <c r="L116" s="153" cm="1">
        <f t="array" ref="L116">ROUND((SUM(L105:L115))/1,2)</f>
        <v>0</v>
      </c>
      <c r="M116" s="153" cm="1">
        <f t="array" ref="M116">ROUND((SUM(M105:M115))/1,2)</f>
        <v>0</v>
      </c>
      <c r="N116" s="142"/>
      <c r="O116" s="142"/>
      <c r="P116" s="168"/>
      <c r="Q116" s="142"/>
      <c r="R116" s="142"/>
      <c r="S116" s="168" cm="1">
        <f t="array" ref="S116">ROUND((SUM(S105:S115))/1,2)</f>
        <v>35.31</v>
      </c>
      <c r="T116" s="115"/>
      <c r="U116" s="115"/>
      <c r="V116" s="168" cm="1">
        <f t="array" ref="V116">ROUND((SUM(V105:V115))/1,2)</f>
        <v>4.5599999999999996</v>
      </c>
      <c r="W116" s="115"/>
      <c r="X116" s="115"/>
      <c r="Y116" s="115"/>
      <c r="Z116" s="115"/>
      <c r="AA116" s="12"/>
      <c r="AB116" s="12"/>
    </row>
    <row r="117" spans="1:28" ht="15.95" customHeight="1" x14ac:dyDescent="0.25">
      <c r="A117" s="122"/>
      <c r="B117" s="122"/>
      <c r="C117" s="122"/>
      <c r="D117" s="122"/>
      <c r="E117" s="122"/>
      <c r="F117" s="169"/>
      <c r="G117" s="170"/>
      <c r="H117" s="123"/>
      <c r="I117" s="123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"/>
      <c r="U117" s="12"/>
      <c r="V117" s="122"/>
      <c r="W117" s="12"/>
      <c r="X117" s="12"/>
      <c r="Y117" s="12"/>
      <c r="Z117" s="12"/>
      <c r="AA117" s="12"/>
      <c r="AB117" s="12"/>
    </row>
    <row r="118" spans="1:28" ht="13.5" customHeight="1" x14ac:dyDescent="0.25">
      <c r="A118" s="142"/>
      <c r="B118" s="142"/>
      <c r="C118" s="143" t="s">
        <v>273</v>
      </c>
      <c r="D118" s="143" t="s">
        <v>66</v>
      </c>
      <c r="E118" s="142"/>
      <c r="F118" s="144"/>
      <c r="G118" s="145"/>
      <c r="H118" s="117"/>
      <c r="I118" s="117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15"/>
      <c r="U118" s="115"/>
      <c r="V118" s="142"/>
      <c r="W118" s="115"/>
      <c r="X118" s="115"/>
      <c r="Y118" s="115"/>
      <c r="Z118" s="115"/>
      <c r="AA118" s="12"/>
      <c r="AB118" s="12"/>
    </row>
    <row r="119" spans="1:28" ht="25.15" customHeight="1" x14ac:dyDescent="0.25">
      <c r="A119" s="146"/>
      <c r="B119" s="147" t="s">
        <v>112</v>
      </c>
      <c r="C119" s="148" t="s">
        <v>274</v>
      </c>
      <c r="D119" s="147" t="s">
        <v>275</v>
      </c>
      <c r="E119" s="147" t="s">
        <v>120</v>
      </c>
      <c r="F119" s="149">
        <v>293.69136694000002</v>
      </c>
      <c r="G119" s="150">
        <v>0</v>
      </c>
      <c r="H119" s="151"/>
      <c r="I119" s="151" cm="1">
        <f t="array" ref="I119">ROUND(F119*(G119+H119),2)</f>
        <v>0</v>
      </c>
      <c r="J119" s="152" cm="1">
        <f t="array" ref="J119">ROUND(F119*(N119),2)</f>
        <v>3759.25</v>
      </c>
      <c r="K119" s="144" cm="1">
        <f t="array" ref="K119">ROUND(F119*(O119),2)</f>
        <v>0</v>
      </c>
      <c r="L119" s="153" cm="1">
        <f t="array" ref="L119">ROUND(F119*(G119),2)</f>
        <v>0</v>
      </c>
      <c r="M119" s="142"/>
      <c r="N119" s="153">
        <v>12.8</v>
      </c>
      <c r="O119" s="142"/>
      <c r="P119" s="144"/>
      <c r="Q119" s="144"/>
      <c r="R119" s="144"/>
      <c r="S119" s="144" cm="1">
        <f t="array" ref="S119">ROUND(F119*(P119),3)</f>
        <v>0</v>
      </c>
      <c r="T119" s="115"/>
      <c r="U119" s="115"/>
      <c r="V119" s="144"/>
      <c r="W119" s="12"/>
      <c r="X119" s="12"/>
      <c r="Y119" s="12"/>
      <c r="Z119" s="107">
        <v>0</v>
      </c>
      <c r="AA119" s="12"/>
      <c r="AB119" s="12"/>
    </row>
    <row r="120" spans="1:28" ht="13.5" customHeight="1" x14ac:dyDescent="0.25">
      <c r="A120" s="142"/>
      <c r="B120" s="142"/>
      <c r="C120" s="143" t="s">
        <v>273</v>
      </c>
      <c r="D120" s="143" t="s">
        <v>66</v>
      </c>
      <c r="E120" s="142"/>
      <c r="F120" s="144"/>
      <c r="G120" s="167"/>
      <c r="H120" s="120" cm="1">
        <f t="array" ref="H120">ROUND((SUM(M118:M119))/1,2)</f>
        <v>0</v>
      </c>
      <c r="I120" s="120" cm="1">
        <f t="array" ref="I120">ROUND((SUM(I118:I119))/1,2)</f>
        <v>0</v>
      </c>
      <c r="J120" s="142"/>
      <c r="K120" s="142"/>
      <c r="L120" s="153" cm="1">
        <f t="array" ref="L120">ROUND((SUM(L118:L119))/1,2)</f>
        <v>0</v>
      </c>
      <c r="M120" s="153" cm="1">
        <f t="array" ref="M120">ROUND((SUM(M118:M119))/1,2)</f>
        <v>0</v>
      </c>
      <c r="N120" s="142"/>
      <c r="O120" s="142"/>
      <c r="P120" s="168"/>
      <c r="Q120" s="142"/>
      <c r="R120" s="142"/>
      <c r="S120" s="168" cm="1">
        <f t="array" ref="S120">ROUND((SUM(S118:S119))/1,2)</f>
        <v>0</v>
      </c>
      <c r="T120" s="115"/>
      <c r="U120" s="115"/>
      <c r="V120" s="168" cm="1">
        <f t="array" ref="V120">ROUND((SUM(V118:V119))/1,2)</f>
        <v>0</v>
      </c>
      <c r="W120" s="115"/>
      <c r="X120" s="115"/>
      <c r="Y120" s="115"/>
      <c r="Z120" s="115"/>
      <c r="AA120" s="12"/>
      <c r="AB120" s="12"/>
    </row>
    <row r="121" spans="1:28" ht="15.95" customHeight="1" x14ac:dyDescent="0.25">
      <c r="A121" s="122"/>
      <c r="B121" s="122"/>
      <c r="C121" s="122"/>
      <c r="D121" s="122"/>
      <c r="E121" s="122"/>
      <c r="F121" s="169"/>
      <c r="G121" s="170"/>
      <c r="H121" s="123"/>
      <c r="I121" s="123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"/>
      <c r="U121" s="12"/>
      <c r="V121" s="122"/>
      <c r="W121" s="12"/>
      <c r="X121" s="12"/>
      <c r="Y121" s="12"/>
      <c r="Z121" s="12"/>
      <c r="AA121" s="12"/>
      <c r="AB121" s="12"/>
    </row>
    <row r="122" spans="1:28" ht="13.5" customHeight="1" x14ac:dyDescent="0.25">
      <c r="A122" s="142"/>
      <c r="B122" s="142"/>
      <c r="C122" s="142"/>
      <c r="D122" s="119" t="s">
        <v>60</v>
      </c>
      <c r="E122" s="142"/>
      <c r="F122" s="144"/>
      <c r="G122" s="167"/>
      <c r="H122" s="120" cm="1">
        <f t="array" ref="H122">ROUND((SUM(M9:M121))/2,2)</f>
        <v>0</v>
      </c>
      <c r="I122" s="120" cm="1">
        <f t="array" ref="I122">ROUND((SUM(I9:I121))/2,2)</f>
        <v>0</v>
      </c>
      <c r="J122" s="117"/>
      <c r="K122" s="142"/>
      <c r="L122" s="117" cm="1">
        <f t="array" ref="L122">ROUND((SUM(L9:L121))/2,2)</f>
        <v>0</v>
      </c>
      <c r="M122" s="117" cm="1">
        <f t="array" ref="M122">ROUND((SUM(M9:M121))/2,2)</f>
        <v>0</v>
      </c>
      <c r="N122" s="142"/>
      <c r="O122" s="142"/>
      <c r="P122" s="168"/>
      <c r="Q122" s="142"/>
      <c r="R122" s="142"/>
      <c r="S122" s="168" cm="1">
        <f t="array" ref="S122">ROUND((SUM(S9:S121))/2,2)</f>
        <v>209.45</v>
      </c>
      <c r="T122" s="115"/>
      <c r="U122" s="115"/>
      <c r="V122" s="168" cm="1">
        <f t="array" ref="V122">ROUND((SUM(V9:V121))/2,2)</f>
        <v>7.63</v>
      </c>
      <c r="W122" s="12"/>
      <c r="X122" s="12"/>
      <c r="Y122" s="12"/>
      <c r="Z122" s="12"/>
      <c r="AA122" s="12"/>
      <c r="AB122" s="12"/>
    </row>
    <row r="123" spans="1:28" ht="15.95" customHeight="1" x14ac:dyDescent="0.25">
      <c r="A123" s="122"/>
      <c r="B123" s="122"/>
      <c r="C123" s="122"/>
      <c r="D123" s="122"/>
      <c r="E123" s="122"/>
      <c r="F123" s="169"/>
      <c r="G123" s="170"/>
      <c r="H123" s="123"/>
      <c r="I123" s="123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"/>
      <c r="U123" s="12"/>
      <c r="V123" s="122"/>
      <c r="W123" s="12"/>
      <c r="X123" s="12"/>
      <c r="Y123" s="12"/>
      <c r="Z123" s="12"/>
      <c r="AA123" s="12"/>
      <c r="AB123" s="12"/>
    </row>
    <row r="124" spans="1:28" ht="13.5" customHeight="1" x14ac:dyDescent="0.25">
      <c r="A124" s="142"/>
      <c r="B124" s="142"/>
      <c r="C124" s="142"/>
      <c r="D124" s="119" t="s">
        <v>67</v>
      </c>
      <c r="E124" s="142"/>
      <c r="F124" s="144"/>
      <c r="G124" s="145"/>
      <c r="H124" s="117"/>
      <c r="I124" s="117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15"/>
      <c r="U124" s="115"/>
      <c r="V124" s="142"/>
      <c r="W124" s="115"/>
      <c r="X124" s="115"/>
      <c r="Y124" s="115"/>
      <c r="Z124" s="115"/>
      <c r="AA124" s="12"/>
      <c r="AB124" s="12"/>
    </row>
    <row r="125" spans="1:28" ht="13.5" customHeight="1" x14ac:dyDescent="0.25">
      <c r="A125" s="142"/>
      <c r="B125" s="142"/>
      <c r="C125" s="143" t="s">
        <v>276</v>
      </c>
      <c r="D125" s="143" t="s">
        <v>68</v>
      </c>
      <c r="E125" s="142"/>
      <c r="F125" s="144"/>
      <c r="G125" s="145"/>
      <c r="H125" s="117"/>
      <c r="I125" s="117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115"/>
      <c r="U125" s="115"/>
      <c r="V125" s="142"/>
      <c r="W125" s="115"/>
      <c r="X125" s="115"/>
      <c r="Y125" s="115"/>
      <c r="Z125" s="115"/>
      <c r="AA125" s="12"/>
      <c r="AB125" s="12"/>
    </row>
    <row r="126" spans="1:28" ht="25.15" customHeight="1" x14ac:dyDescent="0.25">
      <c r="A126" s="146"/>
      <c r="B126" s="147" t="s">
        <v>277</v>
      </c>
      <c r="C126" s="148" t="s">
        <v>278</v>
      </c>
      <c r="D126" s="147" t="s">
        <v>279</v>
      </c>
      <c r="E126" s="147" t="s">
        <v>124</v>
      </c>
      <c r="F126" s="149">
        <v>32</v>
      </c>
      <c r="G126" s="150">
        <v>0</v>
      </c>
      <c r="H126" s="151"/>
      <c r="I126" s="151" cm="1">
        <f t="array" ref="I126">ROUND(F126*(G126+H126),2)</f>
        <v>0</v>
      </c>
      <c r="J126" s="152" cm="1">
        <f t="array" ref="J126">ROUND(F126*(N126),2)</f>
        <v>35.840000000000003</v>
      </c>
      <c r="K126" s="144" cm="1">
        <f t="array" ref="K126">ROUND(F126*(O126),2)</f>
        <v>0</v>
      </c>
      <c r="L126" s="153" cm="1">
        <f t="array" ref="L126">ROUND(F126*(G126),2)</f>
        <v>0</v>
      </c>
      <c r="M126" s="142"/>
      <c r="N126" s="153">
        <v>1.1200000000000001</v>
      </c>
      <c r="O126" s="142"/>
      <c r="P126" s="144"/>
      <c r="Q126" s="144"/>
      <c r="R126" s="144"/>
      <c r="S126" s="144" cm="1">
        <f t="array" ref="S126">ROUND(F126*(P126),3)</f>
        <v>0</v>
      </c>
      <c r="T126" s="115"/>
      <c r="U126" s="115"/>
      <c r="V126" s="144" cm="1">
        <f t="array" ref="V126">ROUND(F126*(X126),3)</f>
        <v>0.114</v>
      </c>
      <c r="W126" s="12"/>
      <c r="X126" s="107">
        <v>3.5599999999999998E-3</v>
      </c>
      <c r="Y126" s="12"/>
      <c r="Z126" s="107">
        <v>0</v>
      </c>
      <c r="AA126" s="12"/>
      <c r="AB126" s="12"/>
    </row>
    <row r="127" spans="1:28" ht="12" customHeight="1" x14ac:dyDescent="0.25">
      <c r="A127" s="154"/>
      <c r="B127" s="154"/>
      <c r="C127" s="155"/>
      <c r="D127" s="148" t="s">
        <v>280</v>
      </c>
      <c r="E127" s="154"/>
      <c r="F127" s="149">
        <v>0</v>
      </c>
      <c r="G127" s="150"/>
      <c r="H127" s="151"/>
      <c r="I127" s="151"/>
      <c r="J127" s="154"/>
      <c r="K127" s="122"/>
      <c r="L127" s="122"/>
      <c r="M127" s="122"/>
      <c r="N127" s="122"/>
      <c r="O127" s="122"/>
      <c r="P127" s="122"/>
      <c r="Q127" s="122"/>
      <c r="R127" s="122"/>
      <c r="S127" s="122"/>
      <c r="T127" s="12"/>
      <c r="U127" s="12"/>
      <c r="V127" s="122"/>
      <c r="W127" s="12"/>
      <c r="X127" s="12"/>
      <c r="Y127" s="12"/>
      <c r="Z127" s="12"/>
      <c r="AA127" s="12"/>
      <c r="AB127" s="12"/>
    </row>
    <row r="128" spans="1:28" ht="25.15" customHeight="1" x14ac:dyDescent="0.25">
      <c r="A128" s="146"/>
      <c r="B128" s="147" t="s">
        <v>277</v>
      </c>
      <c r="C128" s="148" t="s">
        <v>281</v>
      </c>
      <c r="D128" s="147" t="s">
        <v>282</v>
      </c>
      <c r="E128" s="147" t="s">
        <v>193</v>
      </c>
      <c r="F128" s="149">
        <v>8</v>
      </c>
      <c r="G128" s="150">
        <v>0</v>
      </c>
      <c r="H128" s="151"/>
      <c r="I128" s="151" cm="1">
        <f t="array" ref="I128">ROUND(F128*(G128+H128),2)</f>
        <v>0</v>
      </c>
      <c r="J128" s="152" cm="1">
        <f t="array" ref="J128">ROUND(F128*(N128),2)</f>
        <v>10.16</v>
      </c>
      <c r="K128" s="144" cm="1">
        <f t="array" ref="K128">ROUND(F128*(O128),2)</f>
        <v>0</v>
      </c>
      <c r="L128" s="153" cm="1">
        <f t="array" ref="L128">ROUND(F128*(G128),2)</f>
        <v>0</v>
      </c>
      <c r="M128" s="142"/>
      <c r="N128" s="153">
        <v>1.27</v>
      </c>
      <c r="O128" s="142"/>
      <c r="P128" s="144"/>
      <c r="Q128" s="144"/>
      <c r="R128" s="144"/>
      <c r="S128" s="144" cm="1">
        <f t="array" ref="S128">ROUND(F128*(P128),3)</f>
        <v>0</v>
      </c>
      <c r="T128" s="115"/>
      <c r="U128" s="115"/>
      <c r="V128" s="144" cm="1">
        <f t="array" ref="V128">ROUND(F128*(X128),3)</f>
        <v>8.9999999999999993E-3</v>
      </c>
      <c r="W128" s="12"/>
      <c r="X128" s="107">
        <v>1.16E-3</v>
      </c>
      <c r="Y128" s="12"/>
      <c r="Z128" s="107">
        <v>0</v>
      </c>
      <c r="AA128" s="12"/>
      <c r="AB128" s="12"/>
    </row>
    <row r="129" spans="1:28" ht="25.15" customHeight="1" x14ac:dyDescent="0.25">
      <c r="A129" s="146"/>
      <c r="B129" s="147" t="s">
        <v>283</v>
      </c>
      <c r="C129" s="148" t="s">
        <v>284</v>
      </c>
      <c r="D129" s="147" t="s">
        <v>285</v>
      </c>
      <c r="E129" s="147" t="s">
        <v>124</v>
      </c>
      <c r="F129" s="149">
        <v>32</v>
      </c>
      <c r="G129" s="150">
        <v>0</v>
      </c>
      <c r="H129" s="151"/>
      <c r="I129" s="151" cm="1">
        <f t="array" ref="I129">ROUND(F129*(G129+H129),2)</f>
        <v>0</v>
      </c>
      <c r="J129" s="152" cm="1">
        <f t="array" ref="J129">ROUND(F129*(N129),2)</f>
        <v>183.36</v>
      </c>
      <c r="K129" s="144" cm="1">
        <f t="array" ref="K129">ROUND(F129*(O129),2)</f>
        <v>0</v>
      </c>
      <c r="L129" s="153" cm="1">
        <f t="array" ref="L129">ROUND(F129*(G129),2)</f>
        <v>0</v>
      </c>
      <c r="M129" s="142"/>
      <c r="N129" s="153">
        <v>5.73</v>
      </c>
      <c r="O129" s="142"/>
      <c r="P129" s="144">
        <v>6.9999999999999994E-5</v>
      </c>
      <c r="Q129" s="144"/>
      <c r="R129" s="144">
        <v>6.9999999999999994E-5</v>
      </c>
      <c r="S129" s="144" cm="1">
        <f t="array" ref="S129">ROUND(F129*(P129),3)</f>
        <v>2E-3</v>
      </c>
      <c r="T129" s="115"/>
      <c r="U129" s="115"/>
      <c r="V129" s="144"/>
      <c r="W129" s="12"/>
      <c r="X129" s="12"/>
      <c r="Y129" s="12"/>
      <c r="Z129" s="107">
        <v>0</v>
      </c>
      <c r="AA129" s="12"/>
      <c r="AB129" s="12"/>
    </row>
    <row r="130" spans="1:28" ht="25.15" customHeight="1" x14ac:dyDescent="0.25">
      <c r="A130" s="146"/>
      <c r="B130" s="147" t="s">
        <v>283</v>
      </c>
      <c r="C130" s="148" t="s">
        <v>286</v>
      </c>
      <c r="D130" s="147" t="s">
        <v>287</v>
      </c>
      <c r="E130" s="147" t="s">
        <v>124</v>
      </c>
      <c r="F130" s="149">
        <v>32</v>
      </c>
      <c r="G130" s="150">
        <v>0</v>
      </c>
      <c r="H130" s="151"/>
      <c r="I130" s="151" cm="1">
        <f t="array" ref="I130">ROUND(F130*(G130+H130),2)</f>
        <v>0</v>
      </c>
      <c r="J130" s="152" cm="1">
        <f t="array" ref="J130">ROUND(F130*(N130),2)</f>
        <v>590.08000000000004</v>
      </c>
      <c r="K130" s="144" cm="1">
        <f t="array" ref="K130">ROUND(F130*(O130),2)</f>
        <v>0</v>
      </c>
      <c r="L130" s="153" cm="1">
        <f t="array" ref="L130">ROUND(F130*(G130),2)</f>
        <v>0</v>
      </c>
      <c r="M130" s="142"/>
      <c r="N130" s="153">
        <v>18.440000000000001</v>
      </c>
      <c r="O130" s="142"/>
      <c r="P130" s="144">
        <v>3.5100000000000001E-3</v>
      </c>
      <c r="Q130" s="144"/>
      <c r="R130" s="144">
        <v>3.5100000000000001E-3</v>
      </c>
      <c r="S130" s="144" cm="1">
        <f t="array" ref="S130">ROUND(F130*(P130),3)</f>
        <v>0.112</v>
      </c>
      <c r="T130" s="115"/>
      <c r="U130" s="115"/>
      <c r="V130" s="144"/>
      <c r="W130" s="12"/>
      <c r="X130" s="12"/>
      <c r="Y130" s="12"/>
      <c r="Z130" s="107">
        <v>0</v>
      </c>
      <c r="AA130" s="12"/>
      <c r="AB130" s="12"/>
    </row>
    <row r="131" spans="1:28" ht="13.5" customHeight="1" x14ac:dyDescent="0.25">
      <c r="A131" s="142"/>
      <c r="B131" s="142"/>
      <c r="C131" s="171">
        <v>764</v>
      </c>
      <c r="D131" s="143" t="s">
        <v>68</v>
      </c>
      <c r="E131" s="142"/>
      <c r="F131" s="144"/>
      <c r="G131" s="167"/>
      <c r="H131" s="120"/>
      <c r="I131" s="120" cm="1">
        <f t="array" ref="I131">ROUND((SUM(I125:I130))/1,2)</f>
        <v>0</v>
      </c>
      <c r="J131" s="142"/>
      <c r="K131" s="142"/>
      <c r="L131" s="153" cm="1">
        <f t="array" ref="L131">ROUND((SUM(L125:L130))/1,2)</f>
        <v>0</v>
      </c>
      <c r="M131" s="153" cm="1">
        <f t="array" ref="M131">ROUND((SUM(M125:M130))/1,2)</f>
        <v>0</v>
      </c>
      <c r="N131" s="142"/>
      <c r="O131" s="142"/>
      <c r="P131" s="168"/>
      <c r="Q131" s="122"/>
      <c r="R131" s="122"/>
      <c r="S131" s="168" cm="1">
        <f t="array" ref="S131">ROUND((SUM(S125:S130))/1,2)</f>
        <v>0.11</v>
      </c>
      <c r="T131" s="172"/>
      <c r="U131" s="172"/>
      <c r="V131" s="168" cm="1">
        <f t="array" ref="V131">ROUND((SUM(V125:V130))/1,2)</f>
        <v>0.12</v>
      </c>
      <c r="W131" s="12"/>
      <c r="X131" s="12"/>
      <c r="Y131" s="12"/>
      <c r="Z131" s="12"/>
      <c r="AA131" s="12"/>
      <c r="AB131" s="12"/>
    </row>
    <row r="132" spans="1:28" ht="15.95" customHeight="1" x14ac:dyDescent="0.25">
      <c r="A132" s="122"/>
      <c r="B132" s="122"/>
      <c r="C132" s="122"/>
      <c r="D132" s="122"/>
      <c r="E132" s="122"/>
      <c r="F132" s="169"/>
      <c r="G132" s="170"/>
      <c r="H132" s="123"/>
      <c r="I132" s="123"/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  <c r="T132" s="12"/>
      <c r="U132" s="12"/>
      <c r="V132" s="122"/>
      <c r="W132" s="12"/>
      <c r="X132" s="12"/>
      <c r="Y132" s="12"/>
      <c r="Z132" s="12"/>
      <c r="AA132" s="12"/>
      <c r="AB132" s="12"/>
    </row>
    <row r="133" spans="1:28" ht="13.5" customHeight="1" x14ac:dyDescent="0.25">
      <c r="A133" s="173"/>
      <c r="B133" s="173"/>
      <c r="C133" s="173"/>
      <c r="D133" s="174" t="s">
        <v>67</v>
      </c>
      <c r="E133" s="173"/>
      <c r="F133" s="175"/>
      <c r="G133" s="176"/>
      <c r="H133" s="177" cm="1">
        <f t="array" ref="H133">ROUND((SUM(M124:M132))/2,2)</f>
        <v>0</v>
      </c>
      <c r="I133" s="177" cm="1">
        <f t="array" ref="I133">ROUND((SUM(I124:I132))/2,2)</f>
        <v>0</v>
      </c>
      <c r="J133" s="173"/>
      <c r="K133" s="173"/>
      <c r="L133" s="178" cm="1">
        <f t="array" ref="L133">ROUND((SUM(L124:L132))/2,2)</f>
        <v>0</v>
      </c>
      <c r="M133" s="178" cm="1">
        <f t="array" ref="M133">ROUND((SUM(M124:M132))/2,2)</f>
        <v>0</v>
      </c>
      <c r="N133" s="173"/>
      <c r="O133" s="173"/>
      <c r="P133" s="179"/>
      <c r="Q133" s="180"/>
      <c r="R133" s="180"/>
      <c r="S133" s="179" cm="1">
        <f t="array" ref="S133">ROUND((SUM(S124:S132))/2,2)</f>
        <v>0.11</v>
      </c>
      <c r="T133" s="181"/>
      <c r="U133" s="181"/>
      <c r="V133" s="179" cm="1">
        <f t="array" ref="V133">ROUND((SUM(V124:V132))/2,2)</f>
        <v>0.12</v>
      </c>
      <c r="W133" s="12"/>
      <c r="X133" s="12"/>
      <c r="Y133" s="12"/>
      <c r="Z133" s="12"/>
      <c r="AA133" s="12"/>
      <c r="AB133" s="12"/>
    </row>
    <row r="134" spans="1:28" ht="13.5" customHeight="1" x14ac:dyDescent="0.25">
      <c r="A134" s="182"/>
      <c r="B134" s="182"/>
      <c r="C134" s="182"/>
      <c r="D134" s="183" t="s">
        <v>69</v>
      </c>
      <c r="E134" s="182"/>
      <c r="F134" s="184"/>
      <c r="G134" s="185"/>
      <c r="H134" s="185" cm="1">
        <f t="array" ref="H134">ROUND((SUM(M9:M133))/3,2)</f>
        <v>0</v>
      </c>
      <c r="I134" s="185" cm="1">
        <f t="array" ref="I134">ROUND((SUM(I9:I133))/3,2)</f>
        <v>0</v>
      </c>
      <c r="J134" s="182"/>
      <c r="K134" s="185" cm="1">
        <f t="array" ref="K134">ROUND((SUM(K9:K133))/3,2)</f>
        <v>0</v>
      </c>
      <c r="L134" s="186" cm="1">
        <f t="array" ref="L134">ROUND((SUM(L9:L133))/3,2)</f>
        <v>0</v>
      </c>
      <c r="M134" s="186" cm="1">
        <f t="array" ref="M134">ROUND((SUM(M9:M133))/3,2)</f>
        <v>0</v>
      </c>
      <c r="N134" s="182"/>
      <c r="O134" s="182"/>
      <c r="P134" s="184"/>
      <c r="Q134" s="182"/>
      <c r="R134" s="185"/>
      <c r="S134" s="184" cm="1">
        <f t="array" ref="S134">ROUND((SUM(S9:S133))/3,2)</f>
        <v>209.56</v>
      </c>
      <c r="T134" s="187"/>
      <c r="U134" s="187"/>
      <c r="V134" s="184" cm="1">
        <f t="array" ref="V134">ROUND((SUM(V9:V133))/3,2)</f>
        <v>7.75</v>
      </c>
      <c r="W134" s="12"/>
      <c r="X134" s="188"/>
      <c r="Y134" s="107" cm="1">
        <f t="array" ref="Y134">(SUM(Y9:Y133))</f>
        <v>0</v>
      </c>
      <c r="Z134" s="107" cm="1">
        <f t="array" ref="Z134">(SUM(Z9:Z133))</f>
        <v>0</v>
      </c>
      <c r="AA134" s="12"/>
      <c r="AB134" s="12"/>
    </row>
  </sheetData>
  <mergeCells count="3">
    <mergeCell ref="B1:H1"/>
    <mergeCell ref="B2:H2"/>
    <mergeCell ref="B3:H3"/>
  </mergeCells>
  <pageMargins left="0.7" right="6.9444399999999996E-3" top="0.75" bottom="0.75" header="0.3" footer="0.3"/>
  <pageSetup scale="90" orientation="landscape"/>
  <headerFooter>
    <oddFooter>&amp;R&amp;"Calibri,Regular"&amp;11&amp;K000000Strana &amp;P z &amp;N    &amp;7Spracované systémom Systematic® Kalkulus, tel.: 051 77 10 585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Zhrnutie exportu</vt:lpstr>
      <vt:lpstr>Kryci_list 5835</vt:lpstr>
      <vt:lpstr>Rekap 5835</vt:lpstr>
      <vt:lpstr>SO 5835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RKC farnosť Medzibrod</cp:lastModifiedBy>
  <dcterms:modified xsi:type="dcterms:W3CDTF">2025-10-24T11:41:48Z</dcterms:modified>
</cp:coreProperties>
</file>